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3 - Elektroinstalace" sheetId="2" r:id="rId2"/>
    <sheet name="SO 01 - Stavební část" sheetId="3" r:id="rId3"/>
    <sheet name="SO 02 - ZTI, ÚT, VZT" sheetId="4" r:id="rId4"/>
    <sheet name="SO 04 - Vedlejší rozpočto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 03 - Elektroinstalace'!$C$118:$K$140</definedName>
    <definedName name="_xlnm.Print_Area" localSheetId="1">'SO 03 - Elektroinstalace'!$C$4:$J$76,'SO 03 - Elektroinstalace'!$C$82:$J$100,'SO 03 - Elektroinstalace'!$C$106:$K$140</definedName>
    <definedName name="_xlnm.Print_Titles" localSheetId="1">'SO 03 - Elektroinstalace'!$118:$118</definedName>
    <definedName name="_xlnm._FilterDatabase" localSheetId="2" hidden="1">'SO 01 - Stavební část'!$C$134:$K$677</definedName>
    <definedName name="_xlnm.Print_Area" localSheetId="2">'SO 01 - Stavební část'!$C$4:$J$76,'SO 01 - Stavební část'!$C$82:$J$116,'SO 01 - Stavební část'!$C$122:$K$677</definedName>
    <definedName name="_xlnm.Print_Titles" localSheetId="2">'SO 01 - Stavební část'!$134:$134</definedName>
    <definedName name="_xlnm._FilterDatabase" localSheetId="3" hidden="1">'SO 02 - ZTI, ÚT, VZT'!$C$125:$K$222</definedName>
    <definedName name="_xlnm.Print_Area" localSheetId="3">'SO 02 - ZTI, ÚT, VZT'!$C$4:$J$76,'SO 02 - ZTI, ÚT, VZT'!$C$82:$J$107,'SO 02 - ZTI, ÚT, VZT'!$C$113:$K$222</definedName>
    <definedName name="_xlnm.Print_Titles" localSheetId="3">'SO 02 - ZTI, ÚT, VZT'!$125:$125</definedName>
    <definedName name="_xlnm._FilterDatabase" localSheetId="4" hidden="1">'SO 04 - Vedlejší rozpočto...'!$C$119:$K$128</definedName>
    <definedName name="_xlnm.Print_Area" localSheetId="4">'SO 04 - Vedlejší rozpočto...'!$C$4:$J$76,'SO 04 - Vedlejší rozpočto...'!$C$82:$J$101,'SO 04 - Vedlejší rozpočto...'!$C$107:$K$128</definedName>
    <definedName name="_xlnm.Print_Titles" localSheetId="4">'SO 04 - Vedlejší rozpočto...'!$119:$119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T124"/>
  <c r="R125"/>
  <c r="R124"/>
  <c r="P125"/>
  <c r="P124"/>
  <c r="BI123"/>
  <c r="BH123"/>
  <c r="BG123"/>
  <c r="BF123"/>
  <c r="T123"/>
  <c r="T122"/>
  <c r="R123"/>
  <c r="R122"/>
  <c r="P123"/>
  <c r="P122"/>
  <c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4" r="J37"/>
  <c r="J36"/>
  <c i="1" r="AY97"/>
  <c i="4" r="J35"/>
  <c i="1" r="AX97"/>
  <c i="4"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92"/>
  <c r="J17"/>
  <c r="J12"/>
  <c r="J89"/>
  <c r="E7"/>
  <c r="E85"/>
  <c i="3" r="J37"/>
  <c r="J36"/>
  <c i="1" r="AY96"/>
  <c i="3" r="J35"/>
  <c i="1" r="AX96"/>
  <c i="3" r="BI677"/>
  <c r="BH677"/>
  <c r="BG677"/>
  <c r="BF677"/>
  <c r="T677"/>
  <c r="T676"/>
  <c r="R677"/>
  <c r="R676"/>
  <c r="P677"/>
  <c r="P676"/>
  <c r="BI675"/>
  <c r="BH675"/>
  <c r="BG675"/>
  <c r="BF675"/>
  <c r="T675"/>
  <c r="R675"/>
  <c r="P675"/>
  <c r="BI674"/>
  <c r="BH674"/>
  <c r="BG674"/>
  <c r="BF674"/>
  <c r="T674"/>
  <c r="R674"/>
  <c r="P674"/>
  <c r="BI670"/>
  <c r="BH670"/>
  <c r="BG670"/>
  <c r="BF670"/>
  <c r="T670"/>
  <c r="R670"/>
  <c r="P670"/>
  <c r="BI664"/>
  <c r="BH664"/>
  <c r="BG664"/>
  <c r="BF664"/>
  <c r="T664"/>
  <c r="R664"/>
  <c r="P664"/>
  <c r="BI662"/>
  <c r="BH662"/>
  <c r="BG662"/>
  <c r="BF662"/>
  <c r="T662"/>
  <c r="R662"/>
  <c r="P662"/>
  <c r="BI661"/>
  <c r="BH661"/>
  <c r="BG661"/>
  <c r="BF661"/>
  <c r="T661"/>
  <c r="R661"/>
  <c r="P661"/>
  <c r="BI652"/>
  <c r="BH652"/>
  <c r="BG652"/>
  <c r="BF652"/>
  <c r="T652"/>
  <c r="R652"/>
  <c r="P652"/>
  <c r="BI649"/>
  <c r="BH649"/>
  <c r="BG649"/>
  <c r="BF649"/>
  <c r="T649"/>
  <c r="R649"/>
  <c r="P649"/>
  <c r="BI642"/>
  <c r="BH642"/>
  <c r="BG642"/>
  <c r="BF642"/>
  <c r="T642"/>
  <c r="R642"/>
  <c r="P642"/>
  <c r="BI640"/>
  <c r="BH640"/>
  <c r="BG640"/>
  <c r="BF640"/>
  <c r="T640"/>
  <c r="R640"/>
  <c r="P640"/>
  <c r="BI638"/>
  <c r="BH638"/>
  <c r="BG638"/>
  <c r="BF638"/>
  <c r="T638"/>
  <c r="R638"/>
  <c r="P638"/>
  <c r="BI637"/>
  <c r="BH637"/>
  <c r="BG637"/>
  <c r="BF637"/>
  <c r="T637"/>
  <c r="R637"/>
  <c r="P637"/>
  <c r="BI635"/>
  <c r="BH635"/>
  <c r="BG635"/>
  <c r="BF635"/>
  <c r="T635"/>
  <c r="R635"/>
  <c r="P635"/>
  <c r="BI633"/>
  <c r="BH633"/>
  <c r="BG633"/>
  <c r="BF633"/>
  <c r="T633"/>
  <c r="R633"/>
  <c r="P633"/>
  <c r="BI631"/>
  <c r="BH631"/>
  <c r="BG631"/>
  <c r="BF631"/>
  <c r="T631"/>
  <c r="R631"/>
  <c r="P631"/>
  <c r="BI629"/>
  <c r="BH629"/>
  <c r="BG629"/>
  <c r="BF629"/>
  <c r="T629"/>
  <c r="R629"/>
  <c r="P629"/>
  <c r="BI621"/>
  <c r="BH621"/>
  <c r="BG621"/>
  <c r="BF621"/>
  <c r="T621"/>
  <c r="R621"/>
  <c r="P621"/>
  <c r="BI613"/>
  <c r="BH613"/>
  <c r="BG613"/>
  <c r="BF613"/>
  <c r="T613"/>
  <c r="R613"/>
  <c r="P613"/>
  <c r="BI610"/>
  <c r="BH610"/>
  <c r="BG610"/>
  <c r="BF610"/>
  <c r="T610"/>
  <c r="R610"/>
  <c r="P610"/>
  <c r="BI607"/>
  <c r="BH607"/>
  <c r="BG607"/>
  <c r="BF607"/>
  <c r="T607"/>
  <c r="R607"/>
  <c r="P607"/>
  <c r="BI606"/>
  <c r="BH606"/>
  <c r="BG606"/>
  <c r="BF606"/>
  <c r="T606"/>
  <c r="R606"/>
  <c r="P606"/>
  <c r="BI598"/>
  <c r="BH598"/>
  <c r="BG598"/>
  <c r="BF598"/>
  <c r="T598"/>
  <c r="R598"/>
  <c r="P598"/>
  <c r="BI587"/>
  <c r="BH587"/>
  <c r="BG587"/>
  <c r="BF587"/>
  <c r="T587"/>
  <c r="T586"/>
  <c r="R587"/>
  <c r="R586"/>
  <c r="P587"/>
  <c r="P586"/>
  <c r="BI585"/>
  <c r="BH585"/>
  <c r="BG585"/>
  <c r="BF585"/>
  <c r="T585"/>
  <c r="R585"/>
  <c r="P585"/>
  <c r="BI577"/>
  <c r="BH577"/>
  <c r="BG577"/>
  <c r="BF577"/>
  <c r="T577"/>
  <c r="R577"/>
  <c r="P577"/>
  <c r="BI563"/>
  <c r="BH563"/>
  <c r="BG563"/>
  <c r="BF563"/>
  <c r="T563"/>
  <c r="R563"/>
  <c r="P563"/>
  <c r="BI555"/>
  <c r="BH555"/>
  <c r="BG555"/>
  <c r="BF555"/>
  <c r="T555"/>
  <c r="R555"/>
  <c r="P555"/>
  <c r="BI553"/>
  <c r="BH553"/>
  <c r="BG553"/>
  <c r="BF553"/>
  <c r="T553"/>
  <c r="R553"/>
  <c r="P553"/>
  <c r="BI552"/>
  <c r="BH552"/>
  <c r="BG552"/>
  <c r="BF552"/>
  <c r="T552"/>
  <c r="R552"/>
  <c r="P552"/>
  <c r="BI532"/>
  <c r="BH532"/>
  <c r="BG532"/>
  <c r="BF532"/>
  <c r="T532"/>
  <c r="R532"/>
  <c r="P532"/>
  <c r="BI530"/>
  <c r="BH530"/>
  <c r="BG530"/>
  <c r="BF530"/>
  <c r="T530"/>
  <c r="R530"/>
  <c r="P530"/>
  <c r="BI522"/>
  <c r="BH522"/>
  <c r="BG522"/>
  <c r="BF522"/>
  <c r="T522"/>
  <c r="R522"/>
  <c r="P522"/>
  <c r="BI521"/>
  <c r="BH521"/>
  <c r="BG521"/>
  <c r="BF521"/>
  <c r="T521"/>
  <c r="R521"/>
  <c r="P521"/>
  <c r="BI507"/>
  <c r="BH507"/>
  <c r="BG507"/>
  <c r="BF507"/>
  <c r="T507"/>
  <c r="R507"/>
  <c r="P507"/>
  <c r="BI500"/>
  <c r="BH500"/>
  <c r="BG500"/>
  <c r="BF500"/>
  <c r="T500"/>
  <c r="T493"/>
  <c r="R500"/>
  <c r="R493"/>
  <c r="P500"/>
  <c r="P493"/>
  <c r="BI494"/>
  <c r="BH494"/>
  <c r="BG494"/>
  <c r="BF494"/>
  <c r="T494"/>
  <c r="R494"/>
  <c r="P494"/>
  <c r="BI492"/>
  <c r="BH492"/>
  <c r="BG492"/>
  <c r="BF492"/>
  <c r="T492"/>
  <c r="R492"/>
  <c r="P492"/>
  <c r="BI491"/>
  <c r="BH491"/>
  <c r="BG491"/>
  <c r="BF491"/>
  <c r="T491"/>
  <c r="R491"/>
  <c r="P491"/>
  <c r="BI488"/>
  <c r="BH488"/>
  <c r="BG488"/>
  <c r="BF488"/>
  <c r="T488"/>
  <c r="R488"/>
  <c r="P488"/>
  <c r="BI487"/>
  <c r="BH487"/>
  <c r="BG487"/>
  <c r="BF487"/>
  <c r="T487"/>
  <c r="R487"/>
  <c r="P487"/>
  <c r="BI484"/>
  <c r="BH484"/>
  <c r="BG484"/>
  <c r="BF484"/>
  <c r="T484"/>
  <c r="R484"/>
  <c r="P484"/>
  <c r="BI483"/>
  <c r="BH483"/>
  <c r="BG483"/>
  <c r="BF483"/>
  <c r="T483"/>
  <c r="R483"/>
  <c r="P483"/>
  <c r="BI480"/>
  <c r="BH480"/>
  <c r="BG480"/>
  <c r="BF480"/>
  <c r="T480"/>
  <c r="R480"/>
  <c r="P480"/>
  <c r="BI479"/>
  <c r="BH479"/>
  <c r="BG479"/>
  <c r="BF479"/>
  <c r="T479"/>
  <c r="R479"/>
  <c r="P479"/>
  <c r="BI476"/>
  <c r="BH476"/>
  <c r="BG476"/>
  <c r="BF476"/>
  <c r="T476"/>
  <c r="R476"/>
  <c r="P476"/>
  <c r="BI474"/>
  <c r="BH474"/>
  <c r="BG474"/>
  <c r="BF474"/>
  <c r="T474"/>
  <c r="R474"/>
  <c r="P474"/>
  <c r="BI471"/>
  <c r="BH471"/>
  <c r="BG471"/>
  <c r="BF471"/>
  <c r="T471"/>
  <c r="R471"/>
  <c r="P471"/>
  <c r="BI470"/>
  <c r="BH470"/>
  <c r="BG470"/>
  <c r="BF470"/>
  <c r="T470"/>
  <c r="R470"/>
  <c r="P470"/>
  <c r="BI467"/>
  <c r="BH467"/>
  <c r="BG467"/>
  <c r="BF467"/>
  <c r="T467"/>
  <c r="R467"/>
  <c r="P467"/>
  <c r="BI464"/>
  <c r="BH464"/>
  <c r="BG464"/>
  <c r="BF464"/>
  <c r="T464"/>
  <c r="R464"/>
  <c r="P464"/>
  <c r="BI461"/>
  <c r="BH461"/>
  <c r="BG461"/>
  <c r="BF461"/>
  <c r="T461"/>
  <c r="R461"/>
  <c r="P461"/>
  <c r="BI455"/>
  <c r="BH455"/>
  <c r="BG455"/>
  <c r="BF455"/>
  <c r="T455"/>
  <c r="R455"/>
  <c r="P455"/>
  <c r="BI454"/>
  <c r="BH454"/>
  <c r="BG454"/>
  <c r="BF454"/>
  <c r="T454"/>
  <c r="R454"/>
  <c r="P454"/>
  <c r="BI448"/>
  <c r="BH448"/>
  <c r="BG448"/>
  <c r="BF448"/>
  <c r="T448"/>
  <c r="R448"/>
  <c r="P448"/>
  <c r="BI446"/>
  <c r="BH446"/>
  <c r="BG446"/>
  <c r="BF446"/>
  <c r="T446"/>
  <c r="R446"/>
  <c r="P446"/>
  <c r="BI440"/>
  <c r="BH440"/>
  <c r="BG440"/>
  <c r="BF440"/>
  <c r="T440"/>
  <c r="R440"/>
  <c r="P440"/>
  <c r="BI434"/>
  <c r="BH434"/>
  <c r="BG434"/>
  <c r="BF434"/>
  <c r="T434"/>
  <c r="R434"/>
  <c r="P434"/>
  <c r="BI432"/>
  <c r="BH432"/>
  <c r="BG432"/>
  <c r="BF432"/>
  <c r="T432"/>
  <c r="R432"/>
  <c r="P432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2"/>
  <c r="BH422"/>
  <c r="BG422"/>
  <c r="BF422"/>
  <c r="T422"/>
  <c r="R422"/>
  <c r="P422"/>
  <c r="BI420"/>
  <c r="BH420"/>
  <c r="BG420"/>
  <c r="BF420"/>
  <c r="T420"/>
  <c r="R420"/>
  <c r="P420"/>
  <c r="BI419"/>
  <c r="BH419"/>
  <c r="BG419"/>
  <c r="BF419"/>
  <c r="T419"/>
  <c r="R419"/>
  <c r="P419"/>
  <c r="BI411"/>
  <c r="BH411"/>
  <c r="BG411"/>
  <c r="BF411"/>
  <c r="T411"/>
  <c r="R411"/>
  <c r="P411"/>
  <c r="BI409"/>
  <c r="BH409"/>
  <c r="BG409"/>
  <c r="BF409"/>
  <c r="T409"/>
  <c r="R409"/>
  <c r="P409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1"/>
  <c r="BH401"/>
  <c r="BG401"/>
  <c r="BF401"/>
  <c r="T401"/>
  <c r="R401"/>
  <c r="P401"/>
  <c r="BI399"/>
  <c r="BH399"/>
  <c r="BG399"/>
  <c r="BF399"/>
  <c r="T399"/>
  <c r="R399"/>
  <c r="P399"/>
  <c r="BI385"/>
  <c r="BH385"/>
  <c r="BG385"/>
  <c r="BF385"/>
  <c r="T385"/>
  <c r="R385"/>
  <c r="P385"/>
  <c r="BI382"/>
  <c r="BH382"/>
  <c r="BG382"/>
  <c r="BF382"/>
  <c r="T382"/>
  <c r="T381"/>
  <c r="R382"/>
  <c r="R381"/>
  <c r="P382"/>
  <c r="P381"/>
  <c r="BI380"/>
  <c r="BH380"/>
  <c r="BG380"/>
  <c r="BF380"/>
  <c r="T380"/>
  <c r="R380"/>
  <c r="P380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2"/>
  <c r="BH372"/>
  <c r="BG372"/>
  <c r="BF372"/>
  <c r="T372"/>
  <c r="R372"/>
  <c r="P372"/>
  <c r="BI358"/>
  <c r="BH358"/>
  <c r="BG358"/>
  <c r="BF358"/>
  <c r="T358"/>
  <c r="R358"/>
  <c r="P358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36"/>
  <c r="BH336"/>
  <c r="BG336"/>
  <c r="BF336"/>
  <c r="T336"/>
  <c r="R336"/>
  <c r="P336"/>
  <c r="BI330"/>
  <c r="BH330"/>
  <c r="BG330"/>
  <c r="BF330"/>
  <c r="T330"/>
  <c r="R330"/>
  <c r="P330"/>
  <c r="BI310"/>
  <c r="BH310"/>
  <c r="BG310"/>
  <c r="BF310"/>
  <c r="T310"/>
  <c r="R310"/>
  <c r="P310"/>
  <c r="BI307"/>
  <c r="BH307"/>
  <c r="BG307"/>
  <c r="BF307"/>
  <c r="T307"/>
  <c r="R307"/>
  <c r="P307"/>
  <c r="BI301"/>
  <c r="BH301"/>
  <c r="BG301"/>
  <c r="BF301"/>
  <c r="T301"/>
  <c r="R301"/>
  <c r="P301"/>
  <c r="BI287"/>
  <c r="BH287"/>
  <c r="BG287"/>
  <c r="BF287"/>
  <c r="T287"/>
  <c r="R287"/>
  <c r="P287"/>
  <c r="BI273"/>
  <c r="BH273"/>
  <c r="BG273"/>
  <c r="BF273"/>
  <c r="T273"/>
  <c r="R273"/>
  <c r="P273"/>
  <c r="BI269"/>
  <c r="BH269"/>
  <c r="BG269"/>
  <c r="BF269"/>
  <c r="T269"/>
  <c r="R269"/>
  <c r="P269"/>
  <c r="BI266"/>
  <c r="BH266"/>
  <c r="BG266"/>
  <c r="BF266"/>
  <c r="T266"/>
  <c r="R266"/>
  <c r="P266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23"/>
  <c r="BH223"/>
  <c r="BG223"/>
  <c r="BF223"/>
  <c r="T223"/>
  <c r="R223"/>
  <c r="P223"/>
  <c r="BI208"/>
  <c r="BH208"/>
  <c r="BG208"/>
  <c r="BF208"/>
  <c r="T208"/>
  <c r="R208"/>
  <c r="P208"/>
  <c r="BI205"/>
  <c r="BH205"/>
  <c r="BG205"/>
  <c r="BF205"/>
  <c r="T205"/>
  <c r="R205"/>
  <c r="P205"/>
  <c r="BI188"/>
  <c r="BH188"/>
  <c r="BG188"/>
  <c r="BF188"/>
  <c r="T188"/>
  <c r="R188"/>
  <c r="P188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J132"/>
  <c r="J131"/>
  <c r="F131"/>
  <c r="F129"/>
  <c r="E127"/>
  <c r="J92"/>
  <c r="J91"/>
  <c r="F91"/>
  <c r="F89"/>
  <c r="E87"/>
  <c r="J18"/>
  <c r="E18"/>
  <c r="F132"/>
  <c r="J17"/>
  <c r="J12"/>
  <c r="J129"/>
  <c r="E7"/>
  <c r="E85"/>
  <c i="2" r="J37"/>
  <c r="J36"/>
  <c i="1" r="AY95"/>
  <c i="2" r="J35"/>
  <c i="1" r="AX95"/>
  <c i="2"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6"/>
  <c r="J115"/>
  <c r="F115"/>
  <c r="F113"/>
  <c r="E111"/>
  <c r="J92"/>
  <c r="J91"/>
  <c r="F91"/>
  <c r="F89"/>
  <c r="E87"/>
  <c r="J18"/>
  <c r="E18"/>
  <c r="F116"/>
  <c r="J17"/>
  <c r="J12"/>
  <c r="J113"/>
  <c r="E7"/>
  <c r="E85"/>
  <c i="1" r="L90"/>
  <c r="AM90"/>
  <c r="AM89"/>
  <c r="L89"/>
  <c r="AM87"/>
  <c r="L87"/>
  <c r="L85"/>
  <c r="L84"/>
  <c i="2" r="J123"/>
  <c r="BK122"/>
  <c r="J139"/>
  <c r="J127"/>
  <c r="BK124"/>
  <c i="3" r="BK652"/>
  <c r="J406"/>
  <c r="BK330"/>
  <c r="BK610"/>
  <c r="BK484"/>
  <c r="J422"/>
  <c r="BK273"/>
  <c r="J169"/>
  <c r="J530"/>
  <c r="BK446"/>
  <c r="J376"/>
  <c r="J640"/>
  <c r="J484"/>
  <c r="BK406"/>
  <c r="J269"/>
  <c r="BK598"/>
  <c r="J480"/>
  <c r="BK380"/>
  <c r="J171"/>
  <c r="J522"/>
  <c r="BK385"/>
  <c r="BK553"/>
  <c r="BK425"/>
  <c r="BK223"/>
  <c r="J138"/>
  <c r="J670"/>
  <c r="BK638"/>
  <c r="BK555"/>
  <c r="BK448"/>
  <c r="BK287"/>
  <c i="4" r="BK221"/>
  <c r="J172"/>
  <c r="J215"/>
  <c r="BK185"/>
  <c r="BK140"/>
  <c r="BK193"/>
  <c r="BK141"/>
  <c r="J178"/>
  <c r="BK131"/>
  <c r="BK181"/>
  <c r="BK143"/>
  <c r="J204"/>
  <c r="BK180"/>
  <c r="J164"/>
  <c r="J136"/>
  <c r="BK198"/>
  <c r="BK171"/>
  <c r="BK166"/>
  <c i="2" r="J121"/>
  <c r="J128"/>
  <c r="BK133"/>
  <c r="BK129"/>
  <c i="1" r="AS94"/>
  <c i="3" r="BK147"/>
  <c r="BK500"/>
  <c r="J464"/>
  <c r="BK358"/>
  <c r="J176"/>
  <c r="BK613"/>
  <c r="J448"/>
  <c r="BK350"/>
  <c r="BK205"/>
  <c r="J633"/>
  <c r="BK521"/>
  <c r="BK454"/>
  <c r="BK377"/>
  <c r="J287"/>
  <c r="J652"/>
  <c r="J553"/>
  <c r="BK422"/>
  <c r="BK240"/>
  <c r="BK141"/>
  <c r="J434"/>
  <c r="J380"/>
  <c r="BK563"/>
  <c r="BK480"/>
  <c r="J344"/>
  <c r="J141"/>
  <c r="J674"/>
  <c r="J661"/>
  <c r="J470"/>
  <c r="J372"/>
  <c r="BK138"/>
  <c i="4" r="BK196"/>
  <c r="J169"/>
  <c r="J207"/>
  <c r="J155"/>
  <c r="BK207"/>
  <c r="J154"/>
  <c r="J221"/>
  <c r="J199"/>
  <c r="J133"/>
  <c r="BK195"/>
  <c r="J176"/>
  <c r="BK147"/>
  <c r="BK192"/>
  <c r="BK167"/>
  <c r="J137"/>
  <c r="BK203"/>
  <c r="BK179"/>
  <c r="BK164"/>
  <c r="BK174"/>
  <c r="J158"/>
  <c i="5" r="J128"/>
  <c i="2" r="BK127"/>
  <c r="J131"/>
  <c r="J137"/>
  <c r="J130"/>
  <c r="J122"/>
  <c i="3" r="BK640"/>
  <c r="BK455"/>
  <c r="BK344"/>
  <c r="BK173"/>
  <c r="BK577"/>
  <c r="J446"/>
  <c r="J223"/>
  <c r="J649"/>
  <c r="J476"/>
  <c r="J378"/>
  <c r="J240"/>
  <c r="J153"/>
  <c r="J598"/>
  <c r="BK474"/>
  <c r="BK428"/>
  <c r="BK342"/>
  <c r="BK252"/>
  <c r="BK649"/>
  <c r="BK479"/>
  <c r="J404"/>
  <c r="BK176"/>
  <c r="J144"/>
  <c r="J521"/>
  <c r="BK401"/>
  <c r="BK585"/>
  <c r="BK411"/>
  <c r="BK246"/>
  <c r="BK675"/>
  <c r="J662"/>
  <c r="J607"/>
  <c r="J454"/>
  <c r="J307"/>
  <c r="BK208"/>
  <c i="4" r="J179"/>
  <c r="BK151"/>
  <c r="J206"/>
  <c r="BK163"/>
  <c r="BK213"/>
  <c r="J150"/>
  <c r="J152"/>
  <c r="J203"/>
  <c r="BK178"/>
  <c r="J148"/>
  <c r="J208"/>
  <c r="BK177"/>
  <c r="BK158"/>
  <c r="BK211"/>
  <c r="J175"/>
  <c r="J163"/>
  <c r="BK172"/>
  <c r="BK145"/>
  <c i="5" r="J125"/>
  <c i="2" r="J124"/>
  <c r="BK126"/>
  <c r="J135"/>
  <c r="J133"/>
  <c r="J138"/>
  <c i="3" r="BK507"/>
  <c r="BK404"/>
  <c r="BK180"/>
  <c r="J585"/>
  <c r="BK471"/>
  <c r="J310"/>
  <c r="BK171"/>
  <c r="BK467"/>
  <c r="J420"/>
  <c r="BK269"/>
  <c r="J159"/>
  <c r="BK606"/>
  <c r="J479"/>
  <c r="J350"/>
  <c r="J180"/>
  <c r="J629"/>
  <c r="J563"/>
  <c r="J440"/>
  <c r="BK402"/>
  <c r="BK165"/>
  <c r="J635"/>
  <c r="BK419"/>
  <c r="J150"/>
  <c r="BK494"/>
  <c r="BK372"/>
  <c r="J205"/>
  <c r="BK677"/>
  <c r="J664"/>
  <c r="J610"/>
  <c r="J488"/>
  <c r="J409"/>
  <c r="J252"/>
  <c r="J188"/>
  <c i="4" r="J205"/>
  <c r="J171"/>
  <c r="BK208"/>
  <c r="J184"/>
  <c r="BK136"/>
  <c r="J162"/>
  <c r="J130"/>
  <c r="BK168"/>
  <c r="BK220"/>
  <c r="J180"/>
  <c r="J157"/>
  <c r="J198"/>
  <c r="J173"/>
  <c r="J147"/>
  <c r="J218"/>
  <c r="BK182"/>
  <c r="J156"/>
  <c r="J167"/>
  <c i="5" r="J123"/>
  <c i="2" r="BK131"/>
  <c r="BK140"/>
  <c r="J129"/>
  <c r="J126"/>
  <c r="BK128"/>
  <c i="3" r="J474"/>
  <c r="J347"/>
  <c r="BK310"/>
  <c r="BK642"/>
  <c r="J494"/>
  <c r="BK376"/>
  <c r="J237"/>
  <c r="BK635"/>
  <c r="J471"/>
  <c r="J401"/>
  <c r="J243"/>
  <c r="J637"/>
  <c r="BK552"/>
  <c r="BK431"/>
  <c r="BK336"/>
  <c r="J587"/>
  <c r="J507"/>
  <c r="BK409"/>
  <c r="J167"/>
  <c r="J642"/>
  <c r="BK487"/>
  <c r="BK153"/>
  <c r="J487"/>
  <c r="J330"/>
  <c r="J165"/>
  <c r="BK670"/>
  <c r="BK629"/>
  <c r="BK491"/>
  <c r="BK420"/>
  <c r="BK378"/>
  <c r="J246"/>
  <c i="4" r="BK218"/>
  <c r="J129"/>
  <c r="BK199"/>
  <c r="J174"/>
  <c r="J211"/>
  <c r="J145"/>
  <c r="J220"/>
  <c r="J181"/>
  <c r="J190"/>
  <c r="J160"/>
  <c r="J213"/>
  <c r="J189"/>
  <c r="J166"/>
  <c r="J143"/>
  <c r="J217"/>
  <c r="BK189"/>
  <c r="BK169"/>
  <c r="J182"/>
  <c r="BK157"/>
  <c i="5" r="BK128"/>
  <c i="2" r="BK134"/>
  <c r="BK130"/>
  <c r="BK138"/>
  <c r="J134"/>
  <c r="BK125"/>
  <c r="BK121"/>
  <c i="3" r="J606"/>
  <c r="BK434"/>
  <c r="BK301"/>
  <c r="J613"/>
  <c r="BK476"/>
  <c r="J377"/>
  <c r="BK266"/>
  <c r="J638"/>
  <c r="J455"/>
  <c r="J399"/>
  <c r="BK307"/>
  <c r="BK169"/>
  <c r="BK621"/>
  <c r="J483"/>
  <c r="J411"/>
  <c r="J301"/>
  <c r="BK144"/>
  <c r="J555"/>
  <c r="J425"/>
  <c r="J336"/>
  <c r="J147"/>
  <c r="BK530"/>
  <c r="J402"/>
  <c r="BK637"/>
  <c r="J500"/>
  <c r="J342"/>
  <c r="BK188"/>
  <c r="J675"/>
  <c r="BK664"/>
  <c r="BK631"/>
  <c r="BK483"/>
  <c r="BK399"/>
  <c r="BK243"/>
  <c i="4" r="BK215"/>
  <c r="J165"/>
  <c r="J209"/>
  <c r="BK173"/>
  <c r="BK209"/>
  <c r="J161"/>
  <c r="BK160"/>
  <c r="J197"/>
  <c r="J186"/>
  <c r="BK154"/>
  <c r="BK139"/>
  <c r="BK187"/>
  <c r="BK150"/>
  <c r="BK130"/>
  <c r="J193"/>
  <c r="BK148"/>
  <c r="BK165"/>
  <c i="5" r="BK125"/>
  <c i="3" r="J461"/>
  <c r="J266"/>
  <c r="BK532"/>
  <c r="BK432"/>
  <c r="BK167"/>
  <c r="J532"/>
  <c r="BK470"/>
  <c r="J273"/>
  <c r="BK156"/>
  <c r="BK674"/>
  <c r="BK662"/>
  <c r="BK587"/>
  <c r="BK464"/>
  <c r="J385"/>
  <c r="BK159"/>
  <c i="4" r="J177"/>
  <c r="BK152"/>
  <c r="J195"/>
  <c r="BK156"/>
  <c r="J194"/>
  <c r="J131"/>
  <c r="BK201"/>
  <c r="BK197"/>
  <c r="BK184"/>
  <c r="J139"/>
  <c r="BK204"/>
  <c r="J187"/>
  <c r="J170"/>
  <c r="J141"/>
  <c r="BK194"/>
  <c r="J168"/>
  <c r="J138"/>
  <c r="BK205"/>
  <c r="BK186"/>
  <c r="BK155"/>
  <c r="BK162"/>
  <c i="5" r="BK127"/>
  <c r="J127"/>
  <c i="2" r="BK135"/>
  <c r="J140"/>
  <c r="BK139"/>
  <c r="BK137"/>
  <c r="BK123"/>
  <c r="J125"/>
  <c i="3" r="J491"/>
  <c r="BK382"/>
  <c r="J208"/>
  <c r="J631"/>
  <c r="BK488"/>
  <c r="J428"/>
  <c r="J249"/>
  <c r="BK633"/>
  <c r="BK461"/>
  <c r="J419"/>
  <c r="J173"/>
  <c r="J577"/>
  <c r="J467"/>
  <c r="J358"/>
  <c r="BK150"/>
  <c r="BK607"/>
  <c r="J552"/>
  <c r="J432"/>
  <c r="BK347"/>
  <c r="J156"/>
  <c r="J621"/>
  <c r="J492"/>
  <c r="BK237"/>
  <c r="BK522"/>
  <c r="J431"/>
  <c r="BK249"/>
  <c r="J677"/>
  <c r="BK661"/>
  <c r="BK492"/>
  <c r="BK440"/>
  <c r="J382"/>
  <c i="4" r="BK222"/>
  <c r="BK175"/>
  <c r="J222"/>
  <c r="J201"/>
  <c r="BK176"/>
  <c r="BK206"/>
  <c r="BK138"/>
  <c r="BK217"/>
  <c r="J185"/>
  <c r="J192"/>
  <c r="BK161"/>
  <c r="J140"/>
  <c r="BK190"/>
  <c r="J151"/>
  <c r="BK133"/>
  <c r="J196"/>
  <c r="BK170"/>
  <c r="BK129"/>
  <c r="BK137"/>
  <c i="5" r="BK123"/>
  <c i="2" l="1" r="R132"/>
  <c i="3" r="BK137"/>
  <c r="BK272"/>
  <c r="J272"/>
  <c r="J100"/>
  <c r="BK375"/>
  <c r="J375"/>
  <c r="J101"/>
  <c r="BK410"/>
  <c r="J410"/>
  <c r="J106"/>
  <c r="P447"/>
  <c r="BK597"/>
  <c r="J597"/>
  <c r="J112"/>
  <c r="T663"/>
  <c i="4" r="BK159"/>
  <c r="J159"/>
  <c r="J102"/>
  <c i="2" r="BK136"/>
  <c r="J136"/>
  <c r="J99"/>
  <c i="3" r="P137"/>
  <c r="BK179"/>
  <c r="J179"/>
  <c r="J99"/>
  <c r="P384"/>
  <c r="R405"/>
  <c r="T447"/>
  <c r="P597"/>
  <c r="R663"/>
  <c i="4" r="T128"/>
  <c r="T127"/>
  <c r="T159"/>
  <c r="T183"/>
  <c r="R191"/>
  <c i="2" r="P120"/>
  <c r="P136"/>
  <c i="3" r="T137"/>
  <c r="T179"/>
  <c r="BK384"/>
  <c r="BK405"/>
  <c r="J405"/>
  <c r="J105"/>
  <c r="BK447"/>
  <c r="J447"/>
  <c r="J108"/>
  <c i="4" r="R128"/>
  <c r="R127"/>
  <c r="P159"/>
  <c r="BK191"/>
  <c r="J191"/>
  <c r="J105"/>
  <c r="T191"/>
  <c i="2" r="R120"/>
  <c r="T136"/>
  <c i="3" r="P272"/>
  <c r="P375"/>
  <c r="T410"/>
  <c r="P433"/>
  <c r="T506"/>
  <c r="P641"/>
  <c i="4" r="R135"/>
  <c r="P149"/>
  <c r="P191"/>
  <c i="2" r="T120"/>
  <c r="R136"/>
  <c i="3" r="T272"/>
  <c r="R375"/>
  <c r="R410"/>
  <c r="T433"/>
  <c r="P506"/>
  <c r="BK641"/>
  <c r="J641"/>
  <c r="J113"/>
  <c r="T641"/>
  <c i="4" r="BK128"/>
  <c r="J128"/>
  <c r="J98"/>
  <c r="P135"/>
  <c r="R149"/>
  <c r="P183"/>
  <c r="R188"/>
  <c r="P202"/>
  <c i="5" r="BK126"/>
  <c r="J126"/>
  <c r="J100"/>
  <c i="2" r="BK120"/>
  <c r="J120"/>
  <c r="J97"/>
  <c r="T132"/>
  <c i="3" r="R137"/>
  <c r="R179"/>
  <c r="T384"/>
  <c r="T405"/>
  <c r="BK433"/>
  <c r="J433"/>
  <c r="J107"/>
  <c r="BK506"/>
  <c r="J506"/>
  <c r="J110"/>
  <c r="T597"/>
  <c r="BK663"/>
  <c r="J663"/>
  <c r="J114"/>
  <c i="4" r="T135"/>
  <c r="T149"/>
  <c r="R183"/>
  <c r="T188"/>
  <c r="BK202"/>
  <c r="J202"/>
  <c r="J106"/>
  <c i="5" r="P126"/>
  <c r="P121"/>
  <c r="P120"/>
  <c i="1" r="AU98"/>
  <c i="2" r="BK132"/>
  <c r="J132"/>
  <c r="J98"/>
  <c i="3" r="P179"/>
  <c r="R384"/>
  <c r="P405"/>
  <c r="R447"/>
  <c r="R597"/>
  <c r="P663"/>
  <c i="4" r="BK135"/>
  <c r="BK149"/>
  <c r="J149"/>
  <c r="J101"/>
  <c r="BK183"/>
  <c r="J183"/>
  <c r="J103"/>
  <c r="P188"/>
  <c r="R202"/>
  <c i="5" r="R126"/>
  <c r="R121"/>
  <c r="R120"/>
  <c i="2" r="P132"/>
  <c i="3" r="R272"/>
  <c r="T375"/>
  <c r="P410"/>
  <c r="R433"/>
  <c r="R506"/>
  <c r="R641"/>
  <c i="4" r="P128"/>
  <c r="P127"/>
  <c r="R159"/>
  <c r="BK188"/>
  <c r="J188"/>
  <c r="J104"/>
  <c r="T202"/>
  <c i="5" r="T126"/>
  <c r="T121"/>
  <c r="T120"/>
  <c i="3" r="BK493"/>
  <c r="J493"/>
  <c r="J109"/>
  <c r="BK381"/>
  <c r="J381"/>
  <c r="J102"/>
  <c r="BK586"/>
  <c r="J586"/>
  <c r="J111"/>
  <c i="5" r="BK122"/>
  <c r="J122"/>
  <c r="J98"/>
  <c i="3" r="BK676"/>
  <c r="J676"/>
  <c r="J115"/>
  <c i="5" r="BK124"/>
  <c r="J124"/>
  <c r="J99"/>
  <c i="4" r="J135"/>
  <c r="J100"/>
  <c i="5" r="J114"/>
  <c r="BE125"/>
  <c r="BE127"/>
  <c r="BE128"/>
  <c r="E85"/>
  <c r="F92"/>
  <c r="BE123"/>
  <c i="4" r="E116"/>
  <c r="F123"/>
  <c r="BE130"/>
  <c r="BE139"/>
  <c r="BE148"/>
  <c r="BE154"/>
  <c r="BE161"/>
  <c r="BE169"/>
  <c r="BE171"/>
  <c r="BE173"/>
  <c r="BE178"/>
  <c r="BE180"/>
  <c i="3" r="J384"/>
  <c r="J104"/>
  <c i="4" r="J120"/>
  <c r="BE131"/>
  <c r="BE133"/>
  <c r="BE138"/>
  <c r="BE147"/>
  <c r="BE150"/>
  <c r="BE151"/>
  <c r="BE152"/>
  <c r="BE184"/>
  <c r="BE185"/>
  <c r="BE195"/>
  <c r="BE199"/>
  <c r="BE201"/>
  <c r="BE204"/>
  <c r="BE208"/>
  <c r="BE220"/>
  <c r="BE165"/>
  <c r="BE174"/>
  <c r="BE175"/>
  <c r="BE176"/>
  <c r="BE186"/>
  <c r="BE205"/>
  <c r="BE215"/>
  <c r="BE217"/>
  <c i="3" r="J137"/>
  <c r="J98"/>
  <c i="4" r="BE137"/>
  <c r="BE177"/>
  <c r="BE179"/>
  <c r="BE193"/>
  <c r="BE194"/>
  <c r="BE209"/>
  <c r="BE211"/>
  <c r="BE218"/>
  <c r="BE143"/>
  <c r="BE145"/>
  <c r="BE157"/>
  <c r="BE163"/>
  <c r="BE166"/>
  <c r="BE160"/>
  <c r="BE164"/>
  <c r="BE167"/>
  <c r="BE196"/>
  <c r="BE197"/>
  <c r="BE198"/>
  <c r="BE203"/>
  <c r="BE221"/>
  <c r="BE129"/>
  <c r="BE158"/>
  <c r="BE168"/>
  <c r="BE170"/>
  <c r="BE172"/>
  <c r="BE181"/>
  <c r="BE182"/>
  <c r="BE222"/>
  <c r="BE136"/>
  <c r="BE140"/>
  <c r="BE141"/>
  <c r="BE155"/>
  <c r="BE156"/>
  <c r="BE162"/>
  <c r="BE187"/>
  <c r="BE189"/>
  <c r="BE190"/>
  <c r="BE192"/>
  <c r="BE206"/>
  <c r="BE207"/>
  <c r="BE213"/>
  <c i="3" r="F92"/>
  <c r="BE147"/>
  <c r="BE150"/>
  <c r="BE167"/>
  <c r="BE173"/>
  <c r="BE237"/>
  <c r="BE377"/>
  <c r="BE411"/>
  <c r="BE428"/>
  <c r="BE461"/>
  <c r="BE474"/>
  <c r="BE476"/>
  <c r="BE552"/>
  <c r="BE621"/>
  <c r="BE637"/>
  <c r="BE661"/>
  <c r="BE662"/>
  <c r="BE664"/>
  <c r="BE670"/>
  <c r="BE674"/>
  <c r="BE675"/>
  <c r="BE677"/>
  <c r="J89"/>
  <c r="BE144"/>
  <c r="BE169"/>
  <c r="BE171"/>
  <c r="BE176"/>
  <c r="BE180"/>
  <c r="BE266"/>
  <c r="BE378"/>
  <c r="BE380"/>
  <c r="BE385"/>
  <c r="BE402"/>
  <c r="BE404"/>
  <c r="BE406"/>
  <c r="BE467"/>
  <c r="BE484"/>
  <c r="BE598"/>
  <c r="BE606"/>
  <c r="BE631"/>
  <c r="BE633"/>
  <c i="2" r="BK119"/>
  <c r="J119"/>
  <c i="3" r="E125"/>
  <c r="BE188"/>
  <c r="BE205"/>
  <c r="BE240"/>
  <c r="BE273"/>
  <c r="BE301"/>
  <c r="BE344"/>
  <c r="BE347"/>
  <c r="BE409"/>
  <c r="BE440"/>
  <c r="BE454"/>
  <c r="BE455"/>
  <c r="BE507"/>
  <c r="BE585"/>
  <c r="BE649"/>
  <c r="BE223"/>
  <c r="BE269"/>
  <c r="BE307"/>
  <c r="BE310"/>
  <c r="BE358"/>
  <c r="BE382"/>
  <c r="BE446"/>
  <c r="BE470"/>
  <c r="BE471"/>
  <c r="BE483"/>
  <c r="BE487"/>
  <c r="BE494"/>
  <c r="BE610"/>
  <c r="BE246"/>
  <c r="BE420"/>
  <c r="BE434"/>
  <c r="BE488"/>
  <c r="BE492"/>
  <c r="BE500"/>
  <c r="BE522"/>
  <c r="BE629"/>
  <c r="BE642"/>
  <c r="BE165"/>
  <c r="BE249"/>
  <c r="BE287"/>
  <c r="BE330"/>
  <c r="BE336"/>
  <c r="BE342"/>
  <c r="BE464"/>
  <c r="BE491"/>
  <c r="BE521"/>
  <c r="BE553"/>
  <c r="BE563"/>
  <c r="BE577"/>
  <c r="BE640"/>
  <c r="BE652"/>
  <c r="BE138"/>
  <c r="BE153"/>
  <c r="BE159"/>
  <c r="BE208"/>
  <c r="BE243"/>
  <c r="BE350"/>
  <c r="BE399"/>
  <c r="BE401"/>
  <c r="BE419"/>
  <c r="BE431"/>
  <c r="BE432"/>
  <c r="BE448"/>
  <c r="BE530"/>
  <c r="BE555"/>
  <c r="BE587"/>
  <c r="BE638"/>
  <c r="BE141"/>
  <c r="BE156"/>
  <c r="BE252"/>
  <c r="BE372"/>
  <c r="BE376"/>
  <c r="BE422"/>
  <c r="BE425"/>
  <c r="BE479"/>
  <c r="BE480"/>
  <c r="BE532"/>
  <c r="BE607"/>
  <c r="BE613"/>
  <c r="BE635"/>
  <c i="2" r="BE126"/>
  <c r="BE127"/>
  <c r="BE133"/>
  <c r="BE134"/>
  <c r="J89"/>
  <c r="BE125"/>
  <c r="BE137"/>
  <c r="BE140"/>
  <c r="F92"/>
  <c r="BE122"/>
  <c r="BE135"/>
  <c r="BE138"/>
  <c r="E109"/>
  <c r="BE123"/>
  <c r="BE128"/>
  <c r="BE130"/>
  <c r="BE131"/>
  <c r="BE121"/>
  <c r="BE124"/>
  <c r="BE129"/>
  <c r="BE139"/>
  <c r="F35"/>
  <c i="1" r="BB95"/>
  <c i="3" r="F34"/>
  <c i="1" r="BA96"/>
  <c i="2" r="F37"/>
  <c i="1" r="BD95"/>
  <c i="4" r="F35"/>
  <c i="1" r="BB97"/>
  <c i="4" r="F34"/>
  <c i="1" r="BA97"/>
  <c i="5" r="J34"/>
  <c i="1" r="AW98"/>
  <c i="5" r="F37"/>
  <c i="1" r="BD98"/>
  <c i="3" r="F37"/>
  <c i="1" r="BD96"/>
  <c i="2" r="J34"/>
  <c i="1" r="AW95"/>
  <c i="4" r="J34"/>
  <c i="1" r="AW97"/>
  <c i="4" r="F37"/>
  <c i="1" r="BD97"/>
  <c i="3" r="F36"/>
  <c i="1" r="BC96"/>
  <c i="2" r="F34"/>
  <c i="1" r="BA95"/>
  <c i="3" r="F35"/>
  <c i="1" r="BB96"/>
  <c i="2" r="F36"/>
  <c i="1" r="BC95"/>
  <c i="2" r="J30"/>
  <c i="4" r="F36"/>
  <c i="1" r="BC97"/>
  <c i="5" r="F34"/>
  <c i="1" r="BA98"/>
  <c i="5" r="F35"/>
  <c i="1" r="BB98"/>
  <c i="5" r="F36"/>
  <c i="1" r="BC98"/>
  <c i="3" r="J34"/>
  <c i="1" r="AW96"/>
  <c i="2" l="1" r="R119"/>
  <c i="3" r="R383"/>
  <c r="R136"/>
  <c r="R135"/>
  <c i="2" r="P119"/>
  <c i="1" r="AU95"/>
  <c i="4" r="P134"/>
  <c r="P126"/>
  <c i="1" r="AU97"/>
  <c i="2" r="T119"/>
  <c i="3" r="BK383"/>
  <c r="J383"/>
  <c r="J103"/>
  <c i="4" r="T134"/>
  <c r="T126"/>
  <c i="3" r="P383"/>
  <c r="T383"/>
  <c r="BK136"/>
  <c r="BK135"/>
  <c r="J135"/>
  <c i="4" r="BK134"/>
  <c r="R134"/>
  <c r="R126"/>
  <c i="3" r="T136"/>
  <c r="T135"/>
  <c r="P136"/>
  <c r="P135"/>
  <c i="1" r="AU96"/>
  <c i="4" r="BK127"/>
  <c r="J127"/>
  <c r="J97"/>
  <c i="5" r="BK121"/>
  <c r="J121"/>
  <c r="J97"/>
  <c i="1" r="AG95"/>
  <c i="2" r="J96"/>
  <c r="J33"/>
  <c i="1" r="AV95"/>
  <c r="AT95"/>
  <c r="AN95"/>
  <c r="BB94"/>
  <c r="AX94"/>
  <c r="BA94"/>
  <c r="AW94"/>
  <c r="AK30"/>
  <c i="2" r="F33"/>
  <c i="1" r="AZ95"/>
  <c i="5" r="F33"/>
  <c i="1" r="AZ98"/>
  <c r="BC94"/>
  <c r="W32"/>
  <c r="BD94"/>
  <c r="W33"/>
  <c i="3" r="J33"/>
  <c i="1" r="AV96"/>
  <c r="AT96"/>
  <c i="3" r="J30"/>
  <c i="1" r="AG96"/>
  <c i="4" r="J33"/>
  <c i="1" r="AV97"/>
  <c r="AT97"/>
  <c i="3" r="F33"/>
  <c i="1" r="AZ96"/>
  <c i="4" r="F33"/>
  <c i="1" r="AZ97"/>
  <c i="5" r="J33"/>
  <c i="1" r="AV98"/>
  <c r="AT98"/>
  <c i="4" l="1" r="BK126"/>
  <c r="J126"/>
  <c i="3" r="J136"/>
  <c r="J97"/>
  <c r="J96"/>
  <c i="4" r="J134"/>
  <c r="J99"/>
  <c i="5" r="BK120"/>
  <c r="J120"/>
  <c i="3" r="J39"/>
  <c i="2" r="J39"/>
  <c i="1" r="AN96"/>
  <c i="4" r="J30"/>
  <c i="1" r="AG97"/>
  <c i="5" r="J30"/>
  <c i="1" r="AG98"/>
  <c r="W31"/>
  <c r="AU94"/>
  <c r="AY94"/>
  <c r="W30"/>
  <c r="AZ94"/>
  <c r="AV94"/>
  <c r="AK29"/>
  <c i="5" l="1" r="J39"/>
  <c i="4" r="J39"/>
  <c r="J96"/>
  <c i="5" r="J96"/>
  <c i="1" r="AN97"/>
  <c r="AN98"/>
  <c r="AG94"/>
  <c r="AK26"/>
  <c r="W29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<sst xmlns="http://schemas.openxmlformats.org/spreadsheetml/2006/main">
  <si>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</si>
  <si>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</si>
  <si>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</si>
  <si>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</si>
  <si>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</si>
  <si>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{4f47c7ca-c4e6-4730-8945-e0e179426141}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</si>
  <si>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</si>
  <si>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</si>
  <si>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</si>
  <si>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</si>
  <si>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</si>
  <si>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</si>
  <si>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</si>
  <si>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</si>
  <si>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LS2025-101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</si>
  <si>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</si>
  <si>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</si>
  <si>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šaten, hokejový stadion, Tachov</t>
  </si>
  <si>
    <t>KSO:</t>
  </si>
  <si>
    <t>CC-CZ:</t>
  </si>
  <si>
    <t>Místo:</t>
  </si>
  <si>
    <t>Tachov</t>
  </si>
  <si>
    <t>Datum:</t>
  </si>
  <si>
    <t>18. 12. 2025</t>
  </si>
  <si>
    <t>Zadavatel:</t>
  </si>
  <si>
    <t>IČ:</t>
  </si>
  <si>
    <t>Sportovní zařízení města Tachov p.o.</t>
  </si>
  <si>
    <t>DIČ:</t>
  </si>
  <si>
    <t>Uchazeč:</t>
  </si>
  <si>
    <t>Vyplň údaj</t>
  </si>
  <si>
    <t>Projektant:</t>
  </si>
  <si>
    <t>ing.Pavel Kodýtek</t>
  </si>
  <si>
    <t>True</t>
  </si>
  <si>
    <t>Zpracovatel:</t>
  </si>
  <si>
    <t>15759491</t>
  </si>
  <si>
    <t>Sadílek Ladislav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</si>
  <si>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</si>
  <si>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</si>
  <si>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</si>
  <si>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</si>
  <si>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</si>
  <si>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</si>
  <si>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</si>
  <si>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</si>
  <si>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</si>
  <si>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</si>
  <si>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</si>
  <si>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</si>
  <si>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</si>
  <si>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</si>
  <si>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</si>
  <si>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</si>
  <si>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</si>
  <si>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</si>
  <si>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</si>
  <si>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</si>
  <si>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</si>
  <si>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</si>
  <si>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</si>
  <si>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</si>
  <si>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</si>
  <si>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</si>
  <si>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</si>
  <si>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</si>
  <si>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</si>
  <si>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</si>
  <si>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</si>
  <si>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</si>
  <si>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</si>
  <si>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</si>
  <si>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</si>
  <si>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</si>
  <si>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</si>
  <si>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</si>
  <si>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</si>
  <si>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</si>
  <si>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</si>
  <si>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</si>
  <si>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</si>
  <si>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</si>
  <si>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</si>
  <si>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</si>
  <si>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03</t>
  </si>
  <si>
    <t>Elektroinstalace</t>
  </si>
  <si>
    <t>STA</t>
  </si>
  <si>
    <t>1</t>
  </si>
  <si>
    <t>{adf10bdd-8bda-476a-b104-e7c977bbaade}</t>
  </si>
  <si>
    <t>2</t>
  </si>
  <si>
    <t>SO 01</t>
  </si>
  <si>
    <t>Stavební část</t>
  </si>
  <si>
    <t>{10b997e0-d7f2-458b-898f-bfb1c8af79d5}</t>
  </si>
  <si>
    <t>SO 02</t>
  </si>
  <si>
    <t>ZTI, ÚT, VZT</t>
  </si>
  <si>
    <t>{8c90ca05-7c94-4f47-905e-3b13e0502593}</t>
  </si>
  <si>
    <t>SO 04</t>
  </si>
  <si>
    <t>Vedlejší rozpočtové náklady</t>
  </si>
  <si>
    <t>{ecc3ef0c-cf88-4aae-8c9e-730fc9df8d68}</t>
  </si>
  <si>
    <t>KRYCÍ LIST SOUPISU PRACÍ</t>
  </si>
  <si>
    <t>Objekt:</t>
  </si>
  <si>
    <t>SO 03 - Elektroinstalace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</si>
  <si>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</si>
  <si>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</si>
  <si>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</si>
  <si>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</si>
  <si>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</si>
  <si>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D1 - Silnoproudá  elektroinstalace </t>
  </si>
  <si>
    <t xml:space="preserve">D2 - Slaboproudá  elektroinstalace </t>
  </si>
  <si>
    <t>D3 - HZS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</si>
  <si>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</si>
  <si>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</si>
  <si>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</si>
  <si>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</si>
  <si>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</si>
  <si>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</si>
  <si>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</si>
  <si>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</si>
  <si>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</si>
  <si>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</si>
  <si>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</si>
  <si>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</si>
  <si>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</si>
  <si>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</si>
  <si>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 xml:space="preserve">Silnoproudá  elektroinstalace </t>
  </si>
  <si>
    <t>ROZPOCET</t>
  </si>
  <si>
    <t>K</t>
  </si>
  <si>
    <t>Pol1</t>
  </si>
  <si>
    <t>trubka oheb.el.inst. typ 23 R=16mm (PO)</t>
  </si>
  <si>
    <t>m</t>
  </si>
  <si>
    <t>4</t>
  </si>
  <si>
    <t>Pol2</t>
  </si>
  <si>
    <t>krab.přístrojová (1901; KP 68; KZ 3) bez zapojení</t>
  </si>
  <si>
    <t>ks</t>
  </si>
  <si>
    <t>3</t>
  </si>
  <si>
    <t>Pol3</t>
  </si>
  <si>
    <t>CYKY-CYKYm 3Cx2.5 mm2 750V (PU)</t>
  </si>
  <si>
    <t>6</t>
  </si>
  <si>
    <t>Pol4</t>
  </si>
  <si>
    <t>CYKY-CYKYm 3Cx1.5 mm2 750V (PU)</t>
  </si>
  <si>
    <t>8</t>
  </si>
  <si>
    <t>5</t>
  </si>
  <si>
    <t>Pol5</t>
  </si>
  <si>
    <t>spín.nást.prost.obyč. 1-pólový - řazení 1</t>
  </si>
  <si>
    <t>10</t>
  </si>
  <si>
    <t>Pol6</t>
  </si>
  <si>
    <t>dvojitý přepínač střídavý - řazení 5B nást.prost.obyč.</t>
  </si>
  <si>
    <t>7</t>
  </si>
  <si>
    <t>Pol7</t>
  </si>
  <si>
    <t>zás.polozap./zapuštěné 10/16A 250V 2P+Z .</t>
  </si>
  <si>
    <t>14</t>
  </si>
  <si>
    <t>Pol8</t>
  </si>
  <si>
    <t>sv. MODUS USAL3000A4KN600/ND</t>
  </si>
  <si>
    <t>16</t>
  </si>
  <si>
    <t>9</t>
  </si>
  <si>
    <t>Pol9</t>
  </si>
  <si>
    <t>sv. MODUS BRSB2KO375V2/NDSM</t>
  </si>
  <si>
    <t>18</t>
  </si>
  <si>
    <t>Pol10</t>
  </si>
  <si>
    <t>topné rohože 160w/m2 + instalace</t>
  </si>
  <si>
    <t>m2</t>
  </si>
  <si>
    <t>20</t>
  </si>
  <si>
    <t>11</t>
  </si>
  <si>
    <t>Pol11</t>
  </si>
  <si>
    <t>ventiláto 150mm 230V a čidlo vlhkosti</t>
  </si>
  <si>
    <t>22</t>
  </si>
  <si>
    <t>D2</t>
  </si>
  <si>
    <t xml:space="preserve">Slaboproudá  elektroinstalace </t>
  </si>
  <si>
    <t>Pol12</t>
  </si>
  <si>
    <t>požární čidlo Satel SDA-250</t>
  </si>
  <si>
    <t>24</t>
  </si>
  <si>
    <t>13</t>
  </si>
  <si>
    <t>Pol13</t>
  </si>
  <si>
    <t>termostat</t>
  </si>
  <si>
    <t>26</t>
  </si>
  <si>
    <t>Pol14</t>
  </si>
  <si>
    <t>teplotní čidlo</t>
  </si>
  <si>
    <t>28</t>
  </si>
  <si>
    <t>D3</t>
  </si>
  <si>
    <t>HZS</t>
  </si>
  <si>
    <t>15</t>
  </si>
  <si>
    <t>Pol15</t>
  </si>
  <si>
    <t>revize elektro</t>
  </si>
  <si>
    <t>hod</t>
  </si>
  <si>
    <t>30</t>
  </si>
  <si>
    <t>Pol16</t>
  </si>
  <si>
    <t>podružný materiál, prořez</t>
  </si>
  <si>
    <t>%</t>
  </si>
  <si>
    <t>32</t>
  </si>
  <si>
    <t>17</t>
  </si>
  <si>
    <t>Pol17</t>
  </si>
  <si>
    <t>sekání, průrazy</t>
  </si>
  <si>
    <t>34</t>
  </si>
  <si>
    <t>Pol18</t>
  </si>
  <si>
    <t>demontáž stávajícívh rozvodů</t>
  </si>
  <si>
    <t>36</t>
  </si>
  <si>
    <t>SO 01 - Stavební část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</si>
  <si>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</si>
  <si>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</si>
  <si>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</si>
  <si>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</si>
  <si>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</si>
  <si>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</si>
  <si>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</si>
  <si>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</si>
  <si>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742 - Elektroinstalace - slaboproud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</si>
  <si>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</si>
  <si>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</si>
  <si>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</si>
  <si>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</si>
  <si>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</si>
  <si>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</si>
  <si>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</si>
  <si>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</si>
  <si>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</si>
  <si>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</si>
  <si>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HSV</t>
  </si>
  <si>
    <t>Práce a dodávky HSV</t>
  </si>
  <si>
    <t>Svislé a kompletní konstrukce</t>
  </si>
  <si>
    <t>310271065</t>
  </si>
  <si>
    <t>Zazdívka otvorů ve zdivu nadzákladovém pl přes 1 do 4 m2 pórobetonovými tvárnicemi přes P2 do P4 na tenkovrstvou maltu tl 250 mm</t>
  </si>
  <si>
    <t>CS ÚRS 2025 02</t>
  </si>
  <si>
    <t>2107376921</t>
  </si>
  <si>
    <t>VV</t>
  </si>
  <si>
    <t>m.č.127</t>
  </si>
  <si>
    <t>2,35*2,5</t>
  </si>
  <si>
    <t>310271075</t>
  </si>
  <si>
    <t>Zazdívka otvorů ve zdivu nadzákladovém pl přes 1 do 4 m2 pórobetonovými tvárnicemi přes P2 do P4 na tenkovrstvou maltu tl 300 m</t>
  </si>
  <si>
    <t>438904861</t>
  </si>
  <si>
    <t>310271085</t>
  </si>
  <si>
    <t>Zazdívka otvorů ve zdivu nadzákladovém pl přes 1 do 4 m2 pórobetonovými tvárnicemi přes P2 do P4 na tenkovrstvou maltu tl 375 m</t>
  </si>
  <si>
    <t>-818649320</t>
  </si>
  <si>
    <t>m.č.118</t>
  </si>
  <si>
    <t>0,85*2</t>
  </si>
  <si>
    <t>317142420</t>
  </si>
  <si>
    <t>Překlad nenosný pórobetonový š 100 mm v do 250 mm na tenkovrstvou maltu dl do 1000 mm</t>
  </si>
  <si>
    <t>kus</t>
  </si>
  <si>
    <t>-1041446393</t>
  </si>
  <si>
    <t>D4</t>
  </si>
  <si>
    <t>317142436</t>
  </si>
  <si>
    <t>Překlad nenosný pórobetonový š 125 mm v do 250 mm na tenkovrstvou maltu dl přes 1500 do 2000 mm</t>
  </si>
  <si>
    <t>3484138</t>
  </si>
  <si>
    <t>317142442</t>
  </si>
  <si>
    <t>Překlad nenosný pórobetonový š 150 mm v do 250 mm na tenkovrstvou maltu dl přes 1000 do 1250 mm</t>
  </si>
  <si>
    <t>-1321243043</t>
  </si>
  <si>
    <t>340271025</t>
  </si>
  <si>
    <t>Zazdívka otvorů v příčkách nebo stěnách pl přes 1 do 4 m2 tvárnicemi pórobetonovými tl 100 mm</t>
  </si>
  <si>
    <t>-1723669160</t>
  </si>
  <si>
    <t>1*2,1</t>
  </si>
  <si>
    <t>342272225</t>
  </si>
  <si>
    <t>Příčka z pórobetonových hladkých tvárnic na tenkovrstvou maltu tl 100 mm</t>
  </si>
  <si>
    <t>726472439</t>
  </si>
  <si>
    <t>příčky</t>
  </si>
  <si>
    <t>((0,75+1,25+1,25+0,9+1,6)*3,3)-1,2</t>
  </si>
  <si>
    <t>sokl</t>
  </si>
  <si>
    <t>3,45*0,15</t>
  </si>
  <si>
    <t>Součet</t>
  </si>
  <si>
    <t>342272245</t>
  </si>
  <si>
    <t>Příčka z pórobetonových hladkých tvárnic na tenkovrstvou maltu tl 150 mm</t>
  </si>
  <si>
    <t>-1039720927</t>
  </si>
  <si>
    <t>((6,35+3,45)*3,3)-(2*1,6)</t>
  </si>
  <si>
    <t>342291111</t>
  </si>
  <si>
    <t>Ukotvení příček montážní polyuretanovou pěnou tl příčky do 100 mm</t>
  </si>
  <si>
    <t>-307626588</t>
  </si>
  <si>
    <t>(0,75+1,25+1,25+0,9+1,6)</t>
  </si>
  <si>
    <t>342291112</t>
  </si>
  <si>
    <t>Ukotvení příček montážní polyuretanovou pěnou tl příčky přes 100 mm</t>
  </si>
  <si>
    <t>40381659</t>
  </si>
  <si>
    <t>(6,35+3,45)</t>
  </si>
  <si>
    <t>342291121</t>
  </si>
  <si>
    <t>Ukotvení příček k cihelným konstrukcím plochými kotvami</t>
  </si>
  <si>
    <t>-69922918</t>
  </si>
  <si>
    <t>6*3,3</t>
  </si>
  <si>
    <t>346272236</t>
  </si>
  <si>
    <t>Přizdívka z pórobetonových tvárnic tl 100 mm</t>
  </si>
  <si>
    <t>238869381</t>
  </si>
  <si>
    <t>m.č.121</t>
  </si>
  <si>
    <t>(1,5*3,3)+(1,6*3,3)</t>
  </si>
  <si>
    <t>346272266</t>
  </si>
  <si>
    <t>Přizdívka z pórobetonových tvárnic tl 200 mm</t>
  </si>
  <si>
    <t>1970478477</t>
  </si>
  <si>
    <t>m.č.123</t>
  </si>
  <si>
    <t>0,9*1,4</t>
  </si>
  <si>
    <t>Úpravy povrchů, podlahy a osazování výplní</t>
  </si>
  <si>
    <t>611325417</t>
  </si>
  <si>
    <t>Oprava vnitřní vápenocementové hladké omítky tl do 20 mm stropů v rozsahu plochy přes 10 do 30 % s celoplošným přeštukováním tl do 3 mm</t>
  </si>
  <si>
    <t>612585336</t>
  </si>
  <si>
    <t>10,6</t>
  </si>
  <si>
    <t>m.č.120</t>
  </si>
  <si>
    <t>6,04</t>
  </si>
  <si>
    <t>m.č.126</t>
  </si>
  <si>
    <t>54,95</t>
  </si>
  <si>
    <t>612131121</t>
  </si>
  <si>
    <t>Penetrační disperzní nátěr vnitřních stěn nanášený ručně</t>
  </si>
  <si>
    <t>529970744</t>
  </si>
  <si>
    <t>staré stěny pod obklady</t>
  </si>
  <si>
    <t>((2,45+0,9+1,5+0,95)*2,1)+(1,8*2,6)</t>
  </si>
  <si>
    <t>nové stěny a zazdívky</t>
  </si>
  <si>
    <t>(2,35*2,5)+(0,85*2)+(1*2,1)</t>
  </si>
  <si>
    <t>(1*2,1)+(6,35*3,3)-1,6</t>
  </si>
  <si>
    <t>((1,75+3,45)*3,3)-1,6</t>
  </si>
  <si>
    <t>m.č.122</t>
  </si>
  <si>
    <t>((1,25*2)+1,8+3,45)*0,7</t>
  </si>
  <si>
    <t>((2,55+(0,75*2)+1,25+1,25+1+1,6)*1,2)</t>
  </si>
  <si>
    <t>((1,5+0,9)*2*1,2)</t>
  </si>
  <si>
    <t>612321121</t>
  </si>
  <si>
    <t>Vápenocementová omítka hladká jednovrstvá vnitřních stěn nanášená ručně</t>
  </si>
  <si>
    <t>-663986709</t>
  </si>
  <si>
    <t>612321141</t>
  </si>
  <si>
    <t>Vápenocementová omítka štuková dvouvrstvá vnitřních stěn nanášená ručně</t>
  </si>
  <si>
    <t>-1761658884</t>
  </si>
  <si>
    <t>19</t>
  </si>
  <si>
    <t>612325417</t>
  </si>
  <si>
    <t>Oprava vnitřní vápenocementové hladké omítky tl do 20 mm stěn v rozsahu plochy přes 10 do 30 % s celoplošným přeštukováním tl do 3 mm</t>
  </si>
  <si>
    <t>-1665649624</t>
  </si>
  <si>
    <t>((4,95+11,1)*2*3,3)-(2,35*2,5)-(0,85*2)-(1*2,1)-1,6</t>
  </si>
  <si>
    <t>((3,45+1,75)*3,3)</t>
  </si>
  <si>
    <t>(2,45*1,2)</t>
  </si>
  <si>
    <t>(1,8*0,7)</t>
  </si>
  <si>
    <t>(0,9*1,2)</t>
  </si>
  <si>
    <t>((1,35+7,85+1,35)*3,3)-(0,85*2)-(1*2,1)-1,6</t>
  </si>
  <si>
    <t>619995001</t>
  </si>
  <si>
    <t>Začištění omítek kolem oken, dveří, podlah nebo obkladů</t>
  </si>
  <si>
    <t>429467989</t>
  </si>
  <si>
    <t>2,5+1,55+2,5</t>
  </si>
  <si>
    <t>622131121</t>
  </si>
  <si>
    <t>Penetrační nátěr vnějších stěn nanášený ručně</t>
  </si>
  <si>
    <t>1759113288</t>
  </si>
  <si>
    <t>m.č.128</t>
  </si>
  <si>
    <t>622151011</t>
  </si>
  <si>
    <t>Penetrační silikátový nátěr vnějších pastovitých tenkovrstvých omítek stěn</t>
  </si>
  <si>
    <t>1516387535</t>
  </si>
  <si>
    <t>23</t>
  </si>
  <si>
    <t>622321121</t>
  </si>
  <si>
    <t>Vápenocementová omítka hladká jednovrstvá vnějších stěn nanášená ručně</t>
  </si>
  <si>
    <t>-1625280521</t>
  </si>
  <si>
    <t>622531012</t>
  </si>
  <si>
    <t>Tenkovrstvá silikonová zatíraná omítka zrnitost 1,5 mm vnějších stěn</t>
  </si>
  <si>
    <t>-538803308</t>
  </si>
  <si>
    <t>25</t>
  </si>
  <si>
    <t>632451234</t>
  </si>
  <si>
    <t>Potěr cementový samonivelační litý C25 tl přes 45 do 50 mm</t>
  </si>
  <si>
    <t>1473848394</t>
  </si>
  <si>
    <t>6,81</t>
  </si>
  <si>
    <t>6,21</t>
  </si>
  <si>
    <t>1,35</t>
  </si>
  <si>
    <t>632451292</t>
  </si>
  <si>
    <t>Příplatek k cementovému samonivelačnímu litému potěru C25 ZKD 5 mm tl přes 50 mm</t>
  </si>
  <si>
    <t>831183117</t>
  </si>
  <si>
    <t>85,96</t>
  </si>
  <si>
    <t>85,96*6 'Přepočtené koeficientem množství</t>
  </si>
  <si>
    <t>27</t>
  </si>
  <si>
    <t>636624231</t>
  </si>
  <si>
    <t>Podlaha z hladkých desek z recyklované pryže tl 15 mm černá lepená celoplošně na vyrovnaný podklad</t>
  </si>
  <si>
    <t>-2060398833</t>
  </si>
  <si>
    <t>Ostatní konstrukce a práce, bourání</t>
  </si>
  <si>
    <t>949101111</t>
  </si>
  <si>
    <t>Lešení pomocné pro objekty pozemních staveb s lešeňovou podlahou v do 1,9 m zatížení do 150 kg/m2</t>
  </si>
  <si>
    <t>-1361091805</t>
  </si>
  <si>
    <t>29</t>
  </si>
  <si>
    <t>952901111</t>
  </si>
  <si>
    <t>Vyčištění budov bytové a občanské výstavby při výšce podlaží do 4 m</t>
  </si>
  <si>
    <t>775562650</t>
  </si>
  <si>
    <t>962031011</t>
  </si>
  <si>
    <t>Bourání příček nebo přizdívek z cihel děrovaných tl do 100 mm</t>
  </si>
  <si>
    <t>-1208798194</t>
  </si>
  <si>
    <t>m.č.118, 119</t>
  </si>
  <si>
    <t>(1,35*3,3*2)-(2*1,6)</t>
  </si>
  <si>
    <t>m.č.120-123</t>
  </si>
  <si>
    <t>((3,45+(3*1,7))*3,3)-1,2-1,4</t>
  </si>
  <si>
    <t>31</t>
  </si>
  <si>
    <t>962031013</t>
  </si>
  <si>
    <t>Bourání příček nebo přizdívek z cihel děrovaných tl přes 100 do 150 mm</t>
  </si>
  <si>
    <t>-45246236</t>
  </si>
  <si>
    <t>((3,5+0,1+2,75)*3,2)-(2*1,6)</t>
  </si>
  <si>
    <t>965042141</t>
  </si>
  <si>
    <t>Bourání podkladů pod dlažby nebo mazanin betonových nebo z litého asfaltu tl do 100 mm pl přes 4 m2</t>
  </si>
  <si>
    <t>m3</t>
  </si>
  <si>
    <t>429712604</t>
  </si>
  <si>
    <t>1,96*0,08</t>
  </si>
  <si>
    <t>m.č.119</t>
  </si>
  <si>
    <t>6,01*0,08</t>
  </si>
  <si>
    <t>9,49*0,08</t>
  </si>
  <si>
    <t>7,31*0,08</t>
  </si>
  <si>
    <t>2,89*0,08</t>
  </si>
  <si>
    <t>1,36*0,08</t>
  </si>
  <si>
    <t>m.č.125</t>
  </si>
  <si>
    <t>2,36*0,08</t>
  </si>
  <si>
    <t>32,92*0,08</t>
  </si>
  <si>
    <t>20,79*0,08</t>
  </si>
  <si>
    <t>33</t>
  </si>
  <si>
    <t>968062356</t>
  </si>
  <si>
    <t>Vybourání dřevěných rámů oken dvojitých včetně křídel pl do 4 m2</t>
  </si>
  <si>
    <t>-1945365013</t>
  </si>
  <si>
    <t>1,45*1,45</t>
  </si>
  <si>
    <t>2,55*1,45</t>
  </si>
  <si>
    <t>968062456</t>
  </si>
  <si>
    <t>Vybourání dřevěných dveřních zárubní pl přes 2 m2</t>
  </si>
  <si>
    <t>1028971599</t>
  </si>
  <si>
    <t>1,45*1,97</t>
  </si>
  <si>
    <t>35</t>
  </si>
  <si>
    <t>968072455</t>
  </si>
  <si>
    <t>Vybourání kovových dveřních zárubní pl do 2 m2</t>
  </si>
  <si>
    <t>1313215163</t>
  </si>
  <si>
    <t>1,2+1,4+(6*1,6)</t>
  </si>
  <si>
    <t>973031334</t>
  </si>
  <si>
    <t>Vysekání kapes ve zdivu cihelném na MV nebo MVC pl do 0,16 m2 hl do 150 mm</t>
  </si>
  <si>
    <t>1714614838</t>
  </si>
  <si>
    <t>37</t>
  </si>
  <si>
    <t>977151125</t>
  </si>
  <si>
    <t>Jádrové vrty diamantovými korunkami do stavebních materiálů D přes 180 do 200 mm</t>
  </si>
  <si>
    <t>-627930714</t>
  </si>
  <si>
    <t>0,55</t>
  </si>
  <si>
    <t>38</t>
  </si>
  <si>
    <t>978012141</t>
  </si>
  <si>
    <t>Otlučení (osekání) vnitřní vápenné nebo vápenocementové omítky stropů rákosových v rozsahu přes 10 do 30 %</t>
  </si>
  <si>
    <t>716848398</t>
  </si>
  <si>
    <t>39</t>
  </si>
  <si>
    <t>978013141</t>
  </si>
  <si>
    <t>Otlučení (osekání) vnitřní vápenné nebo vápenocementové omítky stěn v rozsahu přes 10 do 30 %</t>
  </si>
  <si>
    <t>-1486404040</t>
  </si>
  <si>
    <t>40</t>
  </si>
  <si>
    <t>978013191</t>
  </si>
  <si>
    <t>Otlučení (osekání) vnitřní vápenné nebo vápenocementové omítky stěn v rozsahu přes 50 do 100 %</t>
  </si>
  <si>
    <t>471913516</t>
  </si>
  <si>
    <t>997</t>
  </si>
  <si>
    <t>Doprava suti a vybouraných hmot</t>
  </si>
  <si>
    <t>41</t>
  </si>
  <si>
    <t>997013211</t>
  </si>
  <si>
    <t>Vnitrostaveništní doprava suti a vybouraných hmot pro budovy v do 6 m ručně</t>
  </si>
  <si>
    <t>t</t>
  </si>
  <si>
    <t>1285471747</t>
  </si>
  <si>
    <t>42</t>
  </si>
  <si>
    <t>997013501</t>
  </si>
  <si>
    <t>Odvoz suti a vybouraných hmot na skládku nebo meziskládku do 1 km se složením</t>
  </si>
  <si>
    <t>1812088471</t>
  </si>
  <si>
    <t>43</t>
  </si>
  <si>
    <t>997013509</t>
  </si>
  <si>
    <t>Příplatek k odvozu suti a vybouraných hmot na skládku ZKD 1 km přes 1 km</t>
  </si>
  <si>
    <t>-665822224</t>
  </si>
  <si>
    <t>35,785*25 'Přepočtené koeficientem množství</t>
  </si>
  <si>
    <t>44</t>
  </si>
  <si>
    <t>997013869</t>
  </si>
  <si>
    <t>Poplatek za uložení stavebního odpadu na recyklační skládce (skládkovné) ze směsí betonu, cihel a keramických výrobků kód odpadu 17 01 07</t>
  </si>
  <si>
    <t>-2091800383</t>
  </si>
  <si>
    <t>998</t>
  </si>
  <si>
    <t>Přesun hmot</t>
  </si>
  <si>
    <t>45</t>
  </si>
  <si>
    <t>998018001</t>
  </si>
  <si>
    <t>Přesun hmot pro budovy ruční pro budovy v do 6 m</t>
  </si>
  <si>
    <t>-82288251</t>
  </si>
  <si>
    <t>PSV</t>
  </si>
  <si>
    <t>Práce a dodávky PSV</t>
  </si>
  <si>
    <t>711</t>
  </si>
  <si>
    <t>Izolace proti vodě, vlhkosti a plynům</t>
  </si>
  <si>
    <t>46</t>
  </si>
  <si>
    <t>711111001</t>
  </si>
  <si>
    <t>Provedení izolace proti zemní vlhkosti vodorovné za studena nátěrem penetračním</t>
  </si>
  <si>
    <t>1092388463</t>
  </si>
  <si>
    <t>47</t>
  </si>
  <si>
    <t>M</t>
  </si>
  <si>
    <t>11163150</t>
  </si>
  <si>
    <t>lak penetrační asfaltový</t>
  </si>
  <si>
    <t>-2136767323</t>
  </si>
  <si>
    <t>85,96*0,0003 'Přepočtené koeficientem množství</t>
  </si>
  <si>
    <t>48</t>
  </si>
  <si>
    <t>711141559</t>
  </si>
  <si>
    <t>Provedení izolace proti zemní vlhkosti pásy přitavením vodorovné NAIP</t>
  </si>
  <si>
    <t>1160172256</t>
  </si>
  <si>
    <t>49</t>
  </si>
  <si>
    <t>1010201548</t>
  </si>
  <si>
    <t>Asfaltový pás hydroizolační GLASTEK 40 SPECIAL MINERAL BT (7,5 m2/role)</t>
  </si>
  <si>
    <t>948474980</t>
  </si>
  <si>
    <t>85,96*1,1655 'Přepočtené koeficientem množství</t>
  </si>
  <si>
    <t>50</t>
  </si>
  <si>
    <t>998711121</t>
  </si>
  <si>
    <t>Přesun hmot tonážní pro izolace proti vodě, vlhkosti a plynům ruční v objektech v do 6 m</t>
  </si>
  <si>
    <t>-643985335</t>
  </si>
  <si>
    <t>742</t>
  </si>
  <si>
    <t>Elektroinstalace - slaboproud</t>
  </si>
  <si>
    <t>51</t>
  </si>
  <si>
    <t>742210241</t>
  </si>
  <si>
    <t>Montáž dveřního koordinátoru s postupným zavíráním dvoukřídlých dveří</t>
  </si>
  <si>
    <t>-333314633</t>
  </si>
  <si>
    <t>52</t>
  </si>
  <si>
    <t>59081303</t>
  </si>
  <si>
    <t>koordinátor dveřní, nastavitelný, dvoukřídlé dveře</t>
  </si>
  <si>
    <t>1214132127</t>
  </si>
  <si>
    <t>763</t>
  </si>
  <si>
    <t>Konstrukce suché výstavby</t>
  </si>
  <si>
    <t>53</t>
  </si>
  <si>
    <t>763131451</t>
  </si>
  <si>
    <t>SDK podhled deska 1xH2 12,5 bez izolace dvouvrstvá spodní kce profil CD+UD</t>
  </si>
  <si>
    <t>-2002908370</t>
  </si>
  <si>
    <t>54</t>
  </si>
  <si>
    <t>763131751</t>
  </si>
  <si>
    <t>Montáž parotěsné zábrany do SDK podhledu</t>
  </si>
  <si>
    <t>-319672372</t>
  </si>
  <si>
    <t>55</t>
  </si>
  <si>
    <t>28329276</t>
  </si>
  <si>
    <t>fólie PE vyztužená pro parotěsnou vrstvu (reakce na oheň - třída E) 140g/m2</t>
  </si>
  <si>
    <t>-205254958</t>
  </si>
  <si>
    <t>14,37*1,1235 'Přepočtené koeficientem množství</t>
  </si>
  <si>
    <t>56</t>
  </si>
  <si>
    <t>763164515</t>
  </si>
  <si>
    <t>SDK obklad kcí tvaru L š do 0,4 m desky 1xDF 12,5</t>
  </si>
  <si>
    <t>-2031918164</t>
  </si>
  <si>
    <t>3,3</t>
  </si>
  <si>
    <t>57</t>
  </si>
  <si>
    <t>763164535</t>
  </si>
  <si>
    <t>SDK obklad kcí tvaru L š do 0,8 m desky 1xDF 12,5</t>
  </si>
  <si>
    <t>165481810</t>
  </si>
  <si>
    <t>1,75</t>
  </si>
  <si>
    <t>58</t>
  </si>
  <si>
    <t>763172352</t>
  </si>
  <si>
    <t>Montáž dvířek revizních jednoplášťových SDK kcí vel. 300 x 300 mm pro podhledy</t>
  </si>
  <si>
    <t>-737233782</t>
  </si>
  <si>
    <t>59</t>
  </si>
  <si>
    <t>59030711</t>
  </si>
  <si>
    <t>dvířka revizní jednokřídlá s automatickým zámkem 300x300mm</t>
  </si>
  <si>
    <t>-197363162</t>
  </si>
  <si>
    <t>60</t>
  </si>
  <si>
    <t>998763331</t>
  </si>
  <si>
    <t>Přesun hmot tonážní pro konstrukce montované z desek ruční v objektech v do 6 m</t>
  </si>
  <si>
    <t>2033697302</t>
  </si>
  <si>
    <t>764</t>
  </si>
  <si>
    <t>Konstrukce klempířské</t>
  </si>
  <si>
    <t>61</t>
  </si>
  <si>
    <t>764002851</t>
  </si>
  <si>
    <t>Demontáž oplechování parapetů do suti</t>
  </si>
  <si>
    <t>1150845826</t>
  </si>
  <si>
    <t>1,45</t>
  </si>
  <si>
    <t>2,55</t>
  </si>
  <si>
    <t>62</t>
  </si>
  <si>
    <t>764216643</t>
  </si>
  <si>
    <t>Oplechování rovných parapetů celoplošně lepené z Pz s povrchovou úpravou rš 250 mm</t>
  </si>
  <si>
    <t>-932611447</t>
  </si>
  <si>
    <t>63</t>
  </si>
  <si>
    <t>998764121</t>
  </si>
  <si>
    <t>Přesun hmot tonážní pro konstrukce klempířské ruční v objektech v do 6 m</t>
  </si>
  <si>
    <t>897514512</t>
  </si>
  <si>
    <t>766</t>
  </si>
  <si>
    <t>Konstrukce truhlářské</t>
  </si>
  <si>
    <t>64</t>
  </si>
  <si>
    <t>766622131</t>
  </si>
  <si>
    <t>Montáž plastových oken plochy přes 1 m2 otevíravých v do 1,5 m s rámem do zdiva</t>
  </si>
  <si>
    <t>-2138875442</t>
  </si>
  <si>
    <t>O1</t>
  </si>
  <si>
    <t>O2</t>
  </si>
  <si>
    <t>1,45*2,55</t>
  </si>
  <si>
    <t>65</t>
  </si>
  <si>
    <t>61140052</t>
  </si>
  <si>
    <t>okno plastové otevíravé/sklopné trojsklo přes plochu 1m2 do v 1,5m, bílá + dekor</t>
  </si>
  <si>
    <t>400980423</t>
  </si>
  <si>
    <t>66</t>
  </si>
  <si>
    <t>766660001</t>
  </si>
  <si>
    <t>Montáž dveřních křídel otvíravých jednokřídlových š do 0,8 m do ocelové zárubně</t>
  </si>
  <si>
    <t>25748550</t>
  </si>
  <si>
    <t>67</t>
  </si>
  <si>
    <t>61162084</t>
  </si>
  <si>
    <t>dveře jednokřídlé dřevotřískové povrch laminátový plné 600x1970-2100mm</t>
  </si>
  <si>
    <t>-1586672085</t>
  </si>
  <si>
    <t>68</t>
  </si>
  <si>
    <t>61162086</t>
  </si>
  <si>
    <t>dveře jednokřídlé dřevotřískové povrch laminátový plné 800x1970-2100mm</t>
  </si>
  <si>
    <t>1531270992</t>
  </si>
  <si>
    <t>69</t>
  </si>
  <si>
    <t>766660031</t>
  </si>
  <si>
    <t>Montáž dveřních křídel otvíravých dvoukřídlových požárních do ocelové zárubně</t>
  </si>
  <si>
    <t>1836402181</t>
  </si>
  <si>
    <t>70</t>
  </si>
  <si>
    <t>61165322</t>
  </si>
  <si>
    <t>dveře dvoukřídlé dřevotřískové protipožární EI (EW) 30 D3 povrch laminátový plné 1450x1970-2100mm</t>
  </si>
  <si>
    <t>-1530520160</t>
  </si>
  <si>
    <t>71</t>
  </si>
  <si>
    <t>766660411</t>
  </si>
  <si>
    <t>Montáž vchodových dveří včetně rámu jednokřídlových bez nadsvětlíku do zdiva</t>
  </si>
  <si>
    <t>-1108042429</t>
  </si>
  <si>
    <t>72</t>
  </si>
  <si>
    <t>61140502</t>
  </si>
  <si>
    <t>dveře jednokřídlé plastové bílé prosklené max rozměru otvoru 2,42m2, bílá + dekor</t>
  </si>
  <si>
    <t>913347095</t>
  </si>
  <si>
    <t>73</t>
  </si>
  <si>
    <t>766660729</t>
  </si>
  <si>
    <t>Montáž dveřního interiérového kování - štítku s klikou</t>
  </si>
  <si>
    <t>-373823233</t>
  </si>
  <si>
    <t>74</t>
  </si>
  <si>
    <t>54914123</t>
  </si>
  <si>
    <t>dveřní kování interiérové rozetové klika/klika</t>
  </si>
  <si>
    <t>-571221313</t>
  </si>
  <si>
    <t>75</t>
  </si>
  <si>
    <t>766660730</t>
  </si>
  <si>
    <t>Montáž dveřního interiérového kování - WC kliky se zámkem</t>
  </si>
  <si>
    <t>739532693</t>
  </si>
  <si>
    <t>76</t>
  </si>
  <si>
    <t>54914128</t>
  </si>
  <si>
    <t>dveřní kování interiérové rozetové spodní pro WC</t>
  </si>
  <si>
    <t>-890625579</t>
  </si>
  <si>
    <t>77</t>
  </si>
  <si>
    <t>766660733</t>
  </si>
  <si>
    <t>Montáž dveřního bezpečnostního kování - štítku s klikou</t>
  </si>
  <si>
    <t>-62621576</t>
  </si>
  <si>
    <t>78</t>
  </si>
  <si>
    <t>54914147</t>
  </si>
  <si>
    <t>dveřní kování bezpečnostní RC2 klika/koule lakovaný nerez</t>
  </si>
  <si>
    <t>-84689568</t>
  </si>
  <si>
    <t>79</t>
  </si>
  <si>
    <t>766660752</t>
  </si>
  <si>
    <t>Montáž dveřního interiérového kování - zámkové vložky</t>
  </si>
  <si>
    <t>73547891</t>
  </si>
  <si>
    <t>80</t>
  </si>
  <si>
    <t>54964207</t>
  </si>
  <si>
    <t>vložka cylindrická stavební 35+40</t>
  </si>
  <si>
    <t>1782768062</t>
  </si>
  <si>
    <t>81</t>
  </si>
  <si>
    <t>998766121</t>
  </si>
  <si>
    <t>Přesun hmot tonážní pro kce truhlářské ruční v objektech v do 6 m</t>
  </si>
  <si>
    <t>-1350503961</t>
  </si>
  <si>
    <t>767</t>
  </si>
  <si>
    <t>Konstrukce zámečnické</t>
  </si>
  <si>
    <t>82</t>
  </si>
  <si>
    <t>767661811</t>
  </si>
  <si>
    <t>Demontáž mříží pevných nebo otevíravých</t>
  </si>
  <si>
    <t>13105907</t>
  </si>
  <si>
    <t>1,55*1,55</t>
  </si>
  <si>
    <t>2,65*1,55</t>
  </si>
  <si>
    <t>83</t>
  </si>
  <si>
    <t>767662110</t>
  </si>
  <si>
    <t>Montáž mříží pevných šroubovaných</t>
  </si>
  <si>
    <t>-330951996</t>
  </si>
  <si>
    <t>771</t>
  </si>
  <si>
    <t>Podlahy z dlaždic</t>
  </si>
  <si>
    <t>84</t>
  </si>
  <si>
    <t>771111011</t>
  </si>
  <si>
    <t>Vysátí podkladu před pokládkou dlažby</t>
  </si>
  <si>
    <t>-540344243</t>
  </si>
  <si>
    <t>85</t>
  </si>
  <si>
    <t>771121011</t>
  </si>
  <si>
    <t>Nátěr penetrační na podlahu</t>
  </si>
  <si>
    <t>-1929029662</t>
  </si>
  <si>
    <t>86</t>
  </si>
  <si>
    <t>771474112</t>
  </si>
  <si>
    <t>Montáž soklů z dlaždic keramických rovných lepených cementovým flexibilním lepidlem v přes 65 do 90 mm</t>
  </si>
  <si>
    <t>935004787</t>
  </si>
  <si>
    <t>((7,85+1,35)*2)-(4*0,8)</t>
  </si>
  <si>
    <t>((3,45+1,75)*2)-0,8</t>
  </si>
  <si>
    <t>((11,11+4,95)*2)-0,8</t>
  </si>
  <si>
    <t>87</t>
  </si>
  <si>
    <t>59761127</t>
  </si>
  <si>
    <t>dlažba keramická slinutá mrazuvzdorná R10/B povrch hladký/matný tl do 10mm přes 9 do 12ks/m2</t>
  </si>
  <si>
    <t>-317038035</t>
  </si>
  <si>
    <t>56,12*0,1 'Přepočtené koeficientem množství</t>
  </si>
  <si>
    <t>88</t>
  </si>
  <si>
    <t>771571810</t>
  </si>
  <si>
    <t>Demontáž podlah z dlaždic keramických kladených do malty</t>
  </si>
  <si>
    <t>2020283113</t>
  </si>
  <si>
    <t>1,96</t>
  </si>
  <si>
    <t>6,01</t>
  </si>
  <si>
    <t>9,49</t>
  </si>
  <si>
    <t>7,31</t>
  </si>
  <si>
    <t>2,89</t>
  </si>
  <si>
    <t>1,36</t>
  </si>
  <si>
    <t>2,36</t>
  </si>
  <si>
    <t>32,92</t>
  </si>
  <si>
    <t>20,79</t>
  </si>
  <si>
    <t>89</t>
  </si>
  <si>
    <t>771574416</t>
  </si>
  <si>
    <t>Montáž podlah keramických hladkých lepených cementovým flexibilním lepidlem přes 9 do 12 ks/m2</t>
  </si>
  <si>
    <t>-399859353</t>
  </si>
  <si>
    <t>90</t>
  </si>
  <si>
    <t>298447522</t>
  </si>
  <si>
    <t>85,96*1,1 'Přepočtené koeficientem množství</t>
  </si>
  <si>
    <t>91</t>
  </si>
  <si>
    <t>771591112</t>
  </si>
  <si>
    <t>Izolace pod dlažbu nátěrem nebo stěrkou ve dvou vrstvách</t>
  </si>
  <si>
    <t>-1271207890</t>
  </si>
  <si>
    <t>92</t>
  </si>
  <si>
    <t>771591115</t>
  </si>
  <si>
    <t>Podlahy spárování silikonem</t>
  </si>
  <si>
    <t>-1417822869</t>
  </si>
  <si>
    <t>(7,85+1,35)*2</t>
  </si>
  <si>
    <t>(3,45+1,75)*2</t>
  </si>
  <si>
    <t>(3,45+2,55+0,75)*2</t>
  </si>
  <si>
    <t>(3,45+1,8)*2</t>
  </si>
  <si>
    <t>(1,5+0,9)*2</t>
  </si>
  <si>
    <t>(11,11+4,95)*2</t>
  </si>
  <si>
    <t>93</t>
  </si>
  <si>
    <t>771591264</t>
  </si>
  <si>
    <t>Izolace těsnícími pásy mezi podlahou a stěnou</t>
  </si>
  <si>
    <t>-2145735524</t>
  </si>
  <si>
    <t>(0,9+1,5)*2</t>
  </si>
  <si>
    <t>94</t>
  </si>
  <si>
    <t>998771121</t>
  </si>
  <si>
    <t>Přesun hmot tonážní pro podlahy z dlaždic ruční v objektech v do 6 m</t>
  </si>
  <si>
    <t>1560343649</t>
  </si>
  <si>
    <t>776</t>
  </si>
  <si>
    <t>Podlahy povlakové</t>
  </si>
  <si>
    <t>95</t>
  </si>
  <si>
    <t>776201811</t>
  </si>
  <si>
    <t>Demontáž lepených povlakových podlah bez podložky ručně</t>
  </si>
  <si>
    <t>-1662450489</t>
  </si>
  <si>
    <t>781</t>
  </si>
  <si>
    <t>Dokončovací práce - obklady</t>
  </si>
  <si>
    <t>96</t>
  </si>
  <si>
    <t>781111011</t>
  </si>
  <si>
    <t>Ometení (oprášení) stěny při přípravě podkladu</t>
  </si>
  <si>
    <t>-931659845</t>
  </si>
  <si>
    <t>((3,45+2,55+0,75)*2*2,1)-1,6-1,2-(0,95*3,3)</t>
  </si>
  <si>
    <t>((3,45+1,8)*2*2,6)-(0,95*3,3)</t>
  </si>
  <si>
    <t>((0,9+1,5)*2*2,1)-1,2</t>
  </si>
  <si>
    <t>97</t>
  </si>
  <si>
    <t>781121011</t>
  </si>
  <si>
    <t>Nátěr penetrační na stěnu</t>
  </si>
  <si>
    <t>1455313107</t>
  </si>
  <si>
    <t>98</t>
  </si>
  <si>
    <t>781131112</t>
  </si>
  <si>
    <t>Izolace pod obklad nátěrem nebo stěrkou ve dvou vrstvách</t>
  </si>
  <si>
    <t>1169448019</t>
  </si>
  <si>
    <t>99</t>
  </si>
  <si>
    <t>781131241</t>
  </si>
  <si>
    <t>Izolace pod obklad těsnícími pásy vnitřní kout</t>
  </si>
  <si>
    <t>-955220190</t>
  </si>
  <si>
    <t>4*2,6</t>
  </si>
  <si>
    <t>100</t>
  </si>
  <si>
    <t>781471810</t>
  </si>
  <si>
    <t>Demontáž obkladů z obkladaček keramických kladených do malty</t>
  </si>
  <si>
    <t>-1967048357</t>
  </si>
  <si>
    <t>2,55*2,3</t>
  </si>
  <si>
    <t>1,7*2,3</t>
  </si>
  <si>
    <t>(0,8+1,7)*2,3</t>
  </si>
  <si>
    <t>101</t>
  </si>
  <si>
    <t>781472218</t>
  </si>
  <si>
    <t>Montáž obkladů keramických hladkých lepených cementovým flexibilním lepidlem přes 19 do 22 ks/m2</t>
  </si>
  <si>
    <t>2145248723</t>
  </si>
  <si>
    <t>102</t>
  </si>
  <si>
    <t>59761709</t>
  </si>
  <si>
    <t>obklad keramický nemrazuvzdorný povrch hladký/mat/lesk tl do 10mm přes 19 do 22ks/m2</t>
  </si>
  <si>
    <t>-1313020164</t>
  </si>
  <si>
    <t>55,46*1,1 'Přepočtené koeficientem množství</t>
  </si>
  <si>
    <t>103</t>
  </si>
  <si>
    <t>781491021</t>
  </si>
  <si>
    <t>Montáž zrcadel plochy do 1 m2 lepených silikonovým tmelem na keramický obklad</t>
  </si>
  <si>
    <t>-322984558</t>
  </si>
  <si>
    <t>2*0,48</t>
  </si>
  <si>
    <t>104</t>
  </si>
  <si>
    <t>63465124</t>
  </si>
  <si>
    <t>zrcadlo nemontované čiré tl 4mm max rozměr 3210x2250mm</t>
  </si>
  <si>
    <t>-731690784</t>
  </si>
  <si>
    <t>0,96*1,1 'Přepočtené koeficientem množství</t>
  </si>
  <si>
    <t>105</t>
  </si>
  <si>
    <t>781495115</t>
  </si>
  <si>
    <t>Spárování vnitřních obkladů silikonem</t>
  </si>
  <si>
    <t>1601356048</t>
  </si>
  <si>
    <t>(10*2,1)+(4*2,6)</t>
  </si>
  <si>
    <t>106</t>
  </si>
  <si>
    <t>781495141</t>
  </si>
  <si>
    <t>Průnik obkladem kruhový do DN 30</t>
  </si>
  <si>
    <t>267102497</t>
  </si>
  <si>
    <t>107</t>
  </si>
  <si>
    <t>781495213</t>
  </si>
  <si>
    <t>Roh kamenický obkladaček s klasickým střepem maloformátových</t>
  </si>
  <si>
    <t>545334415</t>
  </si>
  <si>
    <t>(5*2,1)+(2*2,6)</t>
  </si>
  <si>
    <t>108</t>
  </si>
  <si>
    <t>998781121</t>
  </si>
  <si>
    <t>Přesun hmot tonážní pro obklady keramické ruční v objektech v do 6 m</t>
  </si>
  <si>
    <t>-1853820469</t>
  </si>
  <si>
    <t>783</t>
  </si>
  <si>
    <t>Dokončovací práce - nátěry</t>
  </si>
  <si>
    <t>109</t>
  </si>
  <si>
    <t>783301311</t>
  </si>
  <si>
    <t>Odmaštění zámečnických konstrukcí vodou ředitelným odmašťovačem</t>
  </si>
  <si>
    <t>636806638</t>
  </si>
  <si>
    <t>mříže</t>
  </si>
  <si>
    <t>1,55*1,55*2</t>
  </si>
  <si>
    <t>2,65*1,55*2</t>
  </si>
  <si>
    <t>110</t>
  </si>
  <si>
    <t>783301401</t>
  </si>
  <si>
    <t>Ometení zámečnických konstrukcí</t>
  </si>
  <si>
    <t>-1337696840</t>
  </si>
  <si>
    <t>kovové zárubně</t>
  </si>
  <si>
    <t>6*1,5</t>
  </si>
  <si>
    <t>111</t>
  </si>
  <si>
    <t>783314101</t>
  </si>
  <si>
    <t>Základní jednonásobný syntetický nátěr zámečnických konstrukcí</t>
  </si>
  <si>
    <t>-1411253819</t>
  </si>
  <si>
    <t>112</t>
  </si>
  <si>
    <t>783315101</t>
  </si>
  <si>
    <t>Mezinátěr jednonásobný syntetický standardní zámečnických konstrukcí</t>
  </si>
  <si>
    <t>-1707133046</t>
  </si>
  <si>
    <t>113</t>
  </si>
  <si>
    <t>783317101</t>
  </si>
  <si>
    <t>Krycí jednonásobný syntetický standardní nátěr zámečnických konstrukcí</t>
  </si>
  <si>
    <t>-1858186980</t>
  </si>
  <si>
    <t>784</t>
  </si>
  <si>
    <t>Dokončovací práce - malby a tapety</t>
  </si>
  <si>
    <t>114</t>
  </si>
  <si>
    <t>784111001</t>
  </si>
  <si>
    <t>Oprášení (ometení ) podkladu v místnostech v do 3,80 m</t>
  </si>
  <si>
    <t>-659383364</t>
  </si>
  <si>
    <t>stropy</t>
  </si>
  <si>
    <t>71,59+14,37</t>
  </si>
  <si>
    <t>stěny</t>
  </si>
  <si>
    <t>68,855+146,51</t>
  </si>
  <si>
    <t>115</t>
  </si>
  <si>
    <t>784121001</t>
  </si>
  <si>
    <t>Oškrabání malby v místnostech v do 3,80 m</t>
  </si>
  <si>
    <t>1575300852</t>
  </si>
  <si>
    <t>71,59/3*2</t>
  </si>
  <si>
    <t>146,51/3*2</t>
  </si>
  <si>
    <t>116</t>
  </si>
  <si>
    <t>784181101</t>
  </si>
  <si>
    <t>Základní akrylátová jednonásobná bezbarvá penetrace podkladu v místnostech v do 3,80 m</t>
  </si>
  <si>
    <t>-789499694</t>
  </si>
  <si>
    <t>117</t>
  </si>
  <si>
    <t>784211111</t>
  </si>
  <si>
    <t>Dvojnásobné bílé malby ze směsí za mokra velmi dobře oděruvzdorných v místnostech v do 3,80 m</t>
  </si>
  <si>
    <t>-156385391</t>
  </si>
  <si>
    <t>Hodinové zúčtovací sazby</t>
  </si>
  <si>
    <t>118</t>
  </si>
  <si>
    <t>HZS1301</t>
  </si>
  <si>
    <t>Hodinová zúčtovací sazba zedník - stavební přípomoce k ZTI, elektro a VZT</t>
  </si>
  <si>
    <t>512</t>
  </si>
  <si>
    <t>-966007701</t>
  </si>
  <si>
    <t>SO 02 - ZTI, ÚT, VZT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</si>
  <si>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</si>
  <si>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</si>
  <si>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</si>
  <si>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</si>
  <si>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734 - Ústřední vytápění - armatury</t>
  </si>
  <si>
    <t xml:space="preserve">    735 - Ústřední vytápění - otopná tělesa</t>
  </si>
  <si>
    <t xml:space="preserve">    751 - Vzduchotechnika</t>
  </si>
  <si>
    <t>-911925648</t>
  </si>
  <si>
    <t>-1905325664</t>
  </si>
  <si>
    <t>-920190915</t>
  </si>
  <si>
    <t>0,319*25 'Přepočtené koeficientem množství</t>
  </si>
  <si>
    <t>997013631</t>
  </si>
  <si>
    <t>Poplatek za uložení na skládce (skládkovné) stavebního odpadu směsného kód odpadu 17 09 04</t>
  </si>
  <si>
    <t>-681234878</t>
  </si>
  <si>
    <t>721</t>
  </si>
  <si>
    <t>Zdravotechnika - vnitřní kanalizace</t>
  </si>
  <si>
    <t>721170973</t>
  </si>
  <si>
    <t>Potrubí z PVC krácení trub DN 70</t>
  </si>
  <si>
    <t>-2102487753</t>
  </si>
  <si>
    <t>721170974</t>
  </si>
  <si>
    <t>Potrubí z PVC krácení trub DN 110</t>
  </si>
  <si>
    <t>342542176</t>
  </si>
  <si>
    <t>721171904</t>
  </si>
  <si>
    <t>Potrubí z PP vsazení odbočky do hrdla DN 75</t>
  </si>
  <si>
    <t>1091927581</t>
  </si>
  <si>
    <t>721171905</t>
  </si>
  <si>
    <t>Potrubí z PP vsazení odbočky do hrdla DN 110</t>
  </si>
  <si>
    <t>-1073513144</t>
  </si>
  <si>
    <t>721174025</t>
  </si>
  <si>
    <t>Potrubí kanalizační z PP odpadní DN 110</t>
  </si>
  <si>
    <t>144326216</t>
  </si>
  <si>
    <t>721174041</t>
  </si>
  <si>
    <t>Potrubí kanalizační z PP připojovací DN 32</t>
  </si>
  <si>
    <t>-1934494407</t>
  </si>
  <si>
    <t>721174043</t>
  </si>
  <si>
    <t>Potrubí kanalizační z PP připojovací DN 50</t>
  </si>
  <si>
    <t>-2071332855</t>
  </si>
  <si>
    <t>2,5+4</t>
  </si>
  <si>
    <t>721174044</t>
  </si>
  <si>
    <t>Potrubí kanalizační z PP připojovací DN 75</t>
  </si>
  <si>
    <t>1022657254</t>
  </si>
  <si>
    <t>1,5+1,5</t>
  </si>
  <si>
    <t>721211422</t>
  </si>
  <si>
    <t>Vpusť podlahová se svislým odtokem DN 50/75/110 mřížka nerez 138x138</t>
  </si>
  <si>
    <t>-1892813916</t>
  </si>
  <si>
    <t>998721121</t>
  </si>
  <si>
    <t>Přesun hmot tonážní pro vnitřní kanalizaci ruční v objektech v do 6 m</t>
  </si>
  <si>
    <t>2143001118</t>
  </si>
  <si>
    <t>722</t>
  </si>
  <si>
    <t>Zdravotechnika - vnitřní vodovod</t>
  </si>
  <si>
    <t>722171932</t>
  </si>
  <si>
    <t>Potrubí plastové výměna trub nebo tvarovek D přes 16 do 20 mm</t>
  </si>
  <si>
    <t>-1271558233</t>
  </si>
  <si>
    <t>28654072</t>
  </si>
  <si>
    <t>T-kus jednoznačný PPR D 20mm</t>
  </si>
  <si>
    <t>1669977443</t>
  </si>
  <si>
    <t>722174002</t>
  </si>
  <si>
    <t>Potrubí vodovodní plastové PPR S3,2 spojované svařováním D 20x2,8 mm</t>
  </si>
  <si>
    <t>1356499927</t>
  </si>
  <si>
    <t>(3,5*2)+8+(6*2)+(3*2)+3,5+2+6+3</t>
  </si>
  <si>
    <t>722181111</t>
  </si>
  <si>
    <t>Ochrana vodovodního potrubí plstěnými pásy DN do 20 mm</t>
  </si>
  <si>
    <t>1062520401</t>
  </si>
  <si>
    <t>722230102</t>
  </si>
  <si>
    <t>Ventil přímý G 3/4" se dvěma závity</t>
  </si>
  <si>
    <t>-100040238</t>
  </si>
  <si>
    <t>722290234</t>
  </si>
  <si>
    <t>Proplach a dezinfekce vodovodního potrubí DN do 80</t>
  </si>
  <si>
    <t>-926111591</t>
  </si>
  <si>
    <t>722290246</t>
  </si>
  <si>
    <t>Zkouška těsnosti vodovodního potrubí plastového DN do 40</t>
  </si>
  <si>
    <t>1295543965</t>
  </si>
  <si>
    <t>998722121</t>
  </si>
  <si>
    <t>Přesun hmot tonážní pro vnitřní vodovod ruční v objektech v do 6 m</t>
  </si>
  <si>
    <t>-1128402600</t>
  </si>
  <si>
    <t>725</t>
  </si>
  <si>
    <t>Zdravotechnika - zařizovací předměty</t>
  </si>
  <si>
    <t>725110814</t>
  </si>
  <si>
    <t>Demontáž klozetu Kombi</t>
  </si>
  <si>
    <t>soubor</t>
  </si>
  <si>
    <t>1024672510</t>
  </si>
  <si>
    <t>725112022</t>
  </si>
  <si>
    <t>Klozet keramický závěsný na nosné stěny odpad vodorovný</t>
  </si>
  <si>
    <t>-415327037</t>
  </si>
  <si>
    <t>725121502</t>
  </si>
  <si>
    <t>Pisoárový záchodek keramický bez splachovací nádrže bez odsávání a s otvorem pro ventil</t>
  </si>
  <si>
    <t>13905391</t>
  </si>
  <si>
    <t>725122813</t>
  </si>
  <si>
    <t>Demontáž pisoárových stání s nádrží a jedním záchodkem</t>
  </si>
  <si>
    <t>1553610416</t>
  </si>
  <si>
    <t>725210821</t>
  </si>
  <si>
    <t>Demontáž umyvadel bez výtokových armatur</t>
  </si>
  <si>
    <t>-1351477649</t>
  </si>
  <si>
    <t>725211616</t>
  </si>
  <si>
    <t>Umyvadlo keramické bílé šířky 550 mm s krytem na sifon připevněné na stěnu šrouby</t>
  </si>
  <si>
    <t>-1221105482</t>
  </si>
  <si>
    <t>725291651</t>
  </si>
  <si>
    <t>Montáž mýdelníku jednoduchého</t>
  </si>
  <si>
    <t>399350016</t>
  </si>
  <si>
    <t>55779018</t>
  </si>
  <si>
    <t>mýdlenka nástěnná na stěnu 2 šrouby nerez mat</t>
  </si>
  <si>
    <t>438954750</t>
  </si>
  <si>
    <t>725291652</t>
  </si>
  <si>
    <t>Montáž dávkovače tekutého mýdla</t>
  </si>
  <si>
    <t>2137246031</t>
  </si>
  <si>
    <t>55431099</t>
  </si>
  <si>
    <t>dávkovač tekutého mýdla bílý 0,35L</t>
  </si>
  <si>
    <t>-1667354167</t>
  </si>
  <si>
    <t>725291653</t>
  </si>
  <si>
    <t>Montáž zásobníku toaletních papírů</t>
  </si>
  <si>
    <t>-351543366</t>
  </si>
  <si>
    <t>55431093</t>
  </si>
  <si>
    <t>zásobník toaletních papírů komaxit bílý D 220mm</t>
  </si>
  <si>
    <t>-1677542934</t>
  </si>
  <si>
    <t>725291654</t>
  </si>
  <si>
    <t>Montáž zásobníku papírových ručníků</t>
  </si>
  <si>
    <t>49916462</t>
  </si>
  <si>
    <t>55431086</t>
  </si>
  <si>
    <t>zásobník papírových ručníků skládaných komaxit bílý</t>
  </si>
  <si>
    <t>1158621581</t>
  </si>
  <si>
    <t>725291666</t>
  </si>
  <si>
    <t>Montáž háčku</t>
  </si>
  <si>
    <t>-1804567502</t>
  </si>
  <si>
    <t>55441011</t>
  </si>
  <si>
    <t>háček koupelnový</t>
  </si>
  <si>
    <t>-926030647</t>
  </si>
  <si>
    <t>725813111</t>
  </si>
  <si>
    <t>Ventil rohový bez připojovací trubičky nebo flexi hadičky G 1/2"</t>
  </si>
  <si>
    <t>-9264264</t>
  </si>
  <si>
    <t>725820802</t>
  </si>
  <si>
    <t>Demontáž baterie stojánkové do jednoho otvoru</t>
  </si>
  <si>
    <t>1292196882</t>
  </si>
  <si>
    <t>725822611</t>
  </si>
  <si>
    <t>Baterie umyvadlová stojánková páková bez výpusti</t>
  </si>
  <si>
    <t>963902109</t>
  </si>
  <si>
    <t>725840850</t>
  </si>
  <si>
    <t>Demontáž baterie sprch diferenciální do G 3/4x1</t>
  </si>
  <si>
    <t>1454403734</t>
  </si>
  <si>
    <t>725849412</t>
  </si>
  <si>
    <t>Montáž baterie sprchové nástěnné s pevnou výškou sprchy</t>
  </si>
  <si>
    <t>-1982233224</t>
  </si>
  <si>
    <t>55145403</t>
  </si>
  <si>
    <t>baterie sprchová s ruční sprchou 1/2"x150mm</t>
  </si>
  <si>
    <t>1741205645</t>
  </si>
  <si>
    <t>998725121</t>
  </si>
  <si>
    <t>Přesun hmot tonážní pro zařizovací předměty ruční v objektech v do 6 m</t>
  </si>
  <si>
    <t>269297358</t>
  </si>
  <si>
    <t>726</t>
  </si>
  <si>
    <t>Zdravotechnika - předstěnové instalace</t>
  </si>
  <si>
    <t>726111031</t>
  </si>
  <si>
    <t>Instalační předstěna pro klozet s ovládáním zepředu v 1080 mm závěsný do masivní zděné kce</t>
  </si>
  <si>
    <t>927707398</t>
  </si>
  <si>
    <t>726191001</t>
  </si>
  <si>
    <t>Zvukoizolační souprava pro klozet a bidet</t>
  </si>
  <si>
    <t>167590245</t>
  </si>
  <si>
    <t>726191002</t>
  </si>
  <si>
    <t>Souprava pro předstěnovou montáž</t>
  </si>
  <si>
    <t>-1939548371</t>
  </si>
  <si>
    <t>998726131</t>
  </si>
  <si>
    <t>Přesun hmot tonážní pro instalační prefabrikáty ruční v objektech v do 6 m</t>
  </si>
  <si>
    <t>-341858796</t>
  </si>
  <si>
    <t>734</t>
  </si>
  <si>
    <t>Ústřední vytápění - armatury</t>
  </si>
  <si>
    <t>734200822</t>
  </si>
  <si>
    <t>Demontáž armatury závitové se dvěma závity přes G 1/2 do G 1</t>
  </si>
  <si>
    <t>1852514166</t>
  </si>
  <si>
    <t>734222812</t>
  </si>
  <si>
    <t>Ventil závitový termostatický přímý G 1/2 PN 16 do 110°C s ruční hlavou chromovaný</t>
  </si>
  <si>
    <t>-425756801</t>
  </si>
  <si>
    <t>735</t>
  </si>
  <si>
    <t>Ústřední vytápění - otopná tělesa</t>
  </si>
  <si>
    <t>735151372</t>
  </si>
  <si>
    <t>Otopné těleso panelové dvoudeskové bez přídavné přestupní plochy výška/délka 600/500 mm výkon 489 W</t>
  </si>
  <si>
    <t>-1572973094</t>
  </si>
  <si>
    <t>735151375</t>
  </si>
  <si>
    <t>Otopné těleso panelové dvoudeskové bez přídavné přestupní plochy výška/délka 600/800 mm výkon 782 W</t>
  </si>
  <si>
    <t>-529504761</t>
  </si>
  <si>
    <t>735151379</t>
  </si>
  <si>
    <t>Otopné těleso panelové dvoudeskové bez přídavné přestupní plochy výška/délka 600/1200 mm výkon 1174 W</t>
  </si>
  <si>
    <t>2020488025</t>
  </si>
  <si>
    <t>735151677</t>
  </si>
  <si>
    <t>Otopné těleso panelové třídeskové 3 přídavné přestupní plochy výška/délka 600/1000 mm výkon 2406 W</t>
  </si>
  <si>
    <t>-132943755</t>
  </si>
  <si>
    <t>735151821</t>
  </si>
  <si>
    <t>Demontáž otopného tělesa panelového dvouřadého dl do 1500 mm</t>
  </si>
  <si>
    <t>-1573120404</t>
  </si>
  <si>
    <t>735151831</t>
  </si>
  <si>
    <t>Demontáž otopného tělesa panelového třířadého dl do 1500 mm</t>
  </si>
  <si>
    <t>-192049764</t>
  </si>
  <si>
    <t>735191910</t>
  </si>
  <si>
    <t>Napuštění vody do otopných těles</t>
  </si>
  <si>
    <t>218446757</t>
  </si>
  <si>
    <t>735494811</t>
  </si>
  <si>
    <t>Vypuštění vody z otopných těles</t>
  </si>
  <si>
    <t>77409475</t>
  </si>
  <si>
    <t>(0,6*1,2*2*2)+(0,6*0,5*2)+(0,6*0,8*2)+(0,6*1*3*2)</t>
  </si>
  <si>
    <t>998735121</t>
  </si>
  <si>
    <t>Přesun hmot tonážní pro otopná tělesa ruční v objektech v do 6 m</t>
  </si>
  <si>
    <t>-710792809</t>
  </si>
  <si>
    <t>751</t>
  </si>
  <si>
    <t>Vzduchotechnika</t>
  </si>
  <si>
    <t>751322011</t>
  </si>
  <si>
    <t>Montáž talířového ventilu D do 100 mm</t>
  </si>
  <si>
    <t>-1997798732</t>
  </si>
  <si>
    <t>42972201</t>
  </si>
  <si>
    <t>ventil talířový pro přívod a odvod vzduchu plastový D 100mm</t>
  </si>
  <si>
    <t>765829668</t>
  </si>
  <si>
    <t>42914542</t>
  </si>
  <si>
    <t>ventilátor radiální potrubní ocelový IP44 výkon 60-110W D 150mm</t>
  </si>
  <si>
    <t>-1308067506</t>
  </si>
  <si>
    <t>751398041</t>
  </si>
  <si>
    <t>Montáž protidešťové žaluzie nebo žaluziové klapky na kruhové potrubí D do 300 mm</t>
  </si>
  <si>
    <t>-2141810309</t>
  </si>
  <si>
    <t>42972901</t>
  </si>
  <si>
    <t>žaluzie protidešťová plastová s pevnými lamelami, pro potrubí D 160mm</t>
  </si>
  <si>
    <t>462393262</t>
  </si>
  <si>
    <t>751511181</t>
  </si>
  <si>
    <t>Montáž potrubí plechového skupiny I kruhového bez příruby tloušťky plechu 0,6 mm D do 100 mm</t>
  </si>
  <si>
    <t>-379458278</t>
  </si>
  <si>
    <t>42981010</t>
  </si>
  <si>
    <t>trouba spirálně vinutá Pz D 100mm, l=3000mm</t>
  </si>
  <si>
    <t>330340631</t>
  </si>
  <si>
    <t>4*1,2 'Přepočtené koeficientem množství</t>
  </si>
  <si>
    <t>751511182</t>
  </si>
  <si>
    <t>Montáž potrubí plechového skupiny I kruhového bez příruby tloušťky plechu 0,6 mm D přes 100 do 200 mm</t>
  </si>
  <si>
    <t>-1574513447</t>
  </si>
  <si>
    <t>3,5+3,5</t>
  </si>
  <si>
    <t>42981098</t>
  </si>
  <si>
    <t>trouba spirálně vinutá Pz D 150mm, l=3000mm</t>
  </si>
  <si>
    <t>844789101</t>
  </si>
  <si>
    <t>3,5*1,2 'Přepočtené koeficientem množství</t>
  </si>
  <si>
    <t>42981097</t>
  </si>
  <si>
    <t>trouba spirálně vinutá Pz D 125mm, l=3000mm</t>
  </si>
  <si>
    <t>-1318851988</t>
  </si>
  <si>
    <t>751537011</t>
  </si>
  <si>
    <t>Montáž potrubí ohebného kruhového neizolovaného z Al laminátové hadice D do 100 mm</t>
  </si>
  <si>
    <t>-786558314</t>
  </si>
  <si>
    <t>42981621</t>
  </si>
  <si>
    <t>hadice neizolovaná z Al-polyesteru vyztužená drátem D 82mm, l=10m</t>
  </si>
  <si>
    <t>583008785</t>
  </si>
  <si>
    <t>4*0,12 'Přepočtené koeficientem množství</t>
  </si>
  <si>
    <t>751572101</t>
  </si>
  <si>
    <t>Uchycení potrubí kruhového pomocí objímky kotvené do betonu D do 100 mm</t>
  </si>
  <si>
    <t>-71849177</t>
  </si>
  <si>
    <t>751572102</t>
  </si>
  <si>
    <t>Uchycení potrubí kruhového pomocí objímky kotvené do betonu D přes 100 do 200 mm</t>
  </si>
  <si>
    <t>-485811752</t>
  </si>
  <si>
    <t>998751121</t>
  </si>
  <si>
    <t>Přesun hmot tonážní pro vzduchotechniku ruční v objektech v do 12 m</t>
  </si>
  <si>
    <t>-846568409</t>
  </si>
  <si>
    <t>SO 04 - Vedlejší rozpočtové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</si>
  <si>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</si>
  <si>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</si>
  <si>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</si>
  <si>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</si>
  <si>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</t>
  </si>
  <si>
    <t>VRN1</t>
  </si>
  <si>
    <t>Průzkumné, zeměměřičské a projektové práce</t>
  </si>
  <si>
    <t>013254000</t>
  </si>
  <si>
    <t>Dokumentace skutečného provedení stavby</t>
  </si>
  <si>
    <t>sou</t>
  </si>
  <si>
    <t>1024</t>
  </si>
  <si>
    <t>1486079757</t>
  </si>
  <si>
    <t>VRN3</t>
  </si>
  <si>
    <t>Zařízení staveniště</t>
  </si>
  <si>
    <t>030001000</t>
  </si>
  <si>
    <t>280083555</t>
  </si>
  <si>
    <t>VRN4</t>
  </si>
  <si>
    <t>Inženýrská činnost</t>
  </si>
  <si>
    <t>041414000</t>
  </si>
  <si>
    <t>Plán BOZP</t>
  </si>
  <si>
    <t>1063492402</t>
  </si>
  <si>
    <t>045303000</t>
  </si>
  <si>
    <t>Koordinační činnost</t>
  </si>
  <si>
    <t>-909979066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</si>
</sst>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34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LS2025-101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Stavební úpravy šaten, hokejový stadion, Tachov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Tachov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18. 12. 2025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Sportovní zařízení města Tachov p.o.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ing.Pavel Kodýtek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Sadílek Ladislav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76</v>
      </c>
      <c r="BT94" s="117" t="s">
        <v>77</v>
      </c>
      <c r="BU94" s="118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16.5" customHeight="1">
      <c r="A95" s="119" t="s">
        <v>81</v>
      </c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83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03 - Elektroinstalace'!J30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84</v>
      </c>
      <c r="AR95" s="126"/>
      <c r="AS95" s="127">
        <v>0</v>
      </c>
      <c r="AT95" s="128">
        <f>ROUND(SUM(AV95:AW95),2)</f>
        <v>0</v>
      </c>
      <c r="AU95" s="129">
        <f>'SO 03 - Elektroinstalace'!P119</f>
        <v>0</v>
      </c>
      <c r="AV95" s="128">
        <f>'SO 03 - Elektroinstalace'!J33</f>
        <v>0</v>
      </c>
      <c r="AW95" s="128">
        <f>'SO 03 - Elektroinstalace'!J34</f>
        <v>0</v>
      </c>
      <c r="AX95" s="128">
        <f>'SO 03 - Elektroinstalace'!J35</f>
        <v>0</v>
      </c>
      <c r="AY95" s="128">
        <f>'SO 03 - Elektroinstalace'!J36</f>
        <v>0</v>
      </c>
      <c r="AZ95" s="128">
        <f>'SO 03 - Elektroinstalace'!F33</f>
        <v>0</v>
      </c>
      <c r="BA95" s="128">
        <f>'SO 03 - Elektroinstalace'!F34</f>
        <v>0</v>
      </c>
      <c r="BB95" s="128">
        <f>'SO 03 - Elektroinstalace'!F35</f>
        <v>0</v>
      </c>
      <c r="BC95" s="128">
        <f>'SO 03 - Elektroinstalace'!F36</f>
        <v>0</v>
      </c>
      <c r="BD95" s="130">
        <f>'SO 03 - Elektroinstalace'!F37</f>
        <v>0</v>
      </c>
      <c r="BE95" s="7"/>
      <c r="BT95" s="131" t="s">
        <v>85</v>
      </c>
      <c r="BV95" s="131" t="s">
        <v>79</v>
      </c>
      <c r="BW95" s="131" t="s">
        <v>86</v>
      </c>
      <c r="BX95" s="131" t="s">
        <v>5</v>
      </c>
      <c r="CL95" s="131" t="s">
        <v>1</v>
      </c>
      <c r="CM95" s="131" t="s">
        <v>87</v>
      </c>
    </row>
    <row r="96" s="7" customFormat="1" ht="16.5" customHeight="1">
      <c r="A96" s="119" t="s">
        <v>81</v>
      </c>
      <c r="B96" s="120"/>
      <c r="C96" s="121"/>
      <c r="D96" s="122" t="s">
        <v>88</v>
      </c>
      <c r="E96" s="122"/>
      <c r="F96" s="122"/>
      <c r="G96" s="122"/>
      <c r="H96" s="122"/>
      <c r="I96" s="123"/>
      <c r="J96" s="122" t="s">
        <v>89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01 - Stavební část'!J30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84</v>
      </c>
      <c r="AR96" s="126"/>
      <c r="AS96" s="127">
        <v>0</v>
      </c>
      <c r="AT96" s="128">
        <f>ROUND(SUM(AV96:AW96),2)</f>
        <v>0</v>
      </c>
      <c r="AU96" s="129">
        <f>'SO 01 - Stavební část'!P135</f>
        <v>0</v>
      </c>
      <c r="AV96" s="128">
        <f>'SO 01 - Stavební část'!J33</f>
        <v>0</v>
      </c>
      <c r="AW96" s="128">
        <f>'SO 01 - Stavební část'!J34</f>
        <v>0</v>
      </c>
      <c r="AX96" s="128">
        <f>'SO 01 - Stavební část'!J35</f>
        <v>0</v>
      </c>
      <c r="AY96" s="128">
        <f>'SO 01 - Stavební část'!J36</f>
        <v>0</v>
      </c>
      <c r="AZ96" s="128">
        <f>'SO 01 - Stavební část'!F33</f>
        <v>0</v>
      </c>
      <c r="BA96" s="128">
        <f>'SO 01 - Stavební část'!F34</f>
        <v>0</v>
      </c>
      <c r="BB96" s="128">
        <f>'SO 01 - Stavební část'!F35</f>
        <v>0</v>
      </c>
      <c r="BC96" s="128">
        <f>'SO 01 - Stavební část'!F36</f>
        <v>0</v>
      </c>
      <c r="BD96" s="130">
        <f>'SO 01 - Stavební část'!F37</f>
        <v>0</v>
      </c>
      <c r="BE96" s="7"/>
      <c r="BT96" s="131" t="s">
        <v>85</v>
      </c>
      <c r="BV96" s="131" t="s">
        <v>79</v>
      </c>
      <c r="BW96" s="131" t="s">
        <v>90</v>
      </c>
      <c r="BX96" s="131" t="s">
        <v>5</v>
      </c>
      <c r="CL96" s="131" t="s">
        <v>1</v>
      </c>
      <c r="CM96" s="131" t="s">
        <v>87</v>
      </c>
    </row>
    <row r="97" s="7" customFormat="1" ht="16.5" customHeight="1">
      <c r="A97" s="119" t="s">
        <v>81</v>
      </c>
      <c r="B97" s="120"/>
      <c r="C97" s="121"/>
      <c r="D97" s="122" t="s">
        <v>91</v>
      </c>
      <c r="E97" s="122"/>
      <c r="F97" s="122"/>
      <c r="G97" s="122"/>
      <c r="H97" s="122"/>
      <c r="I97" s="123"/>
      <c r="J97" s="122" t="s">
        <v>92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02 - ZTI, ÚT, VZT'!J30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84</v>
      </c>
      <c r="AR97" s="126"/>
      <c r="AS97" s="127">
        <v>0</v>
      </c>
      <c r="AT97" s="128">
        <f>ROUND(SUM(AV97:AW97),2)</f>
        <v>0</v>
      </c>
      <c r="AU97" s="129">
        <f>'SO 02 - ZTI, ÚT, VZT'!P126</f>
        <v>0</v>
      </c>
      <c r="AV97" s="128">
        <f>'SO 02 - ZTI, ÚT, VZT'!J33</f>
        <v>0</v>
      </c>
      <c r="AW97" s="128">
        <f>'SO 02 - ZTI, ÚT, VZT'!J34</f>
        <v>0</v>
      </c>
      <c r="AX97" s="128">
        <f>'SO 02 - ZTI, ÚT, VZT'!J35</f>
        <v>0</v>
      </c>
      <c r="AY97" s="128">
        <f>'SO 02 - ZTI, ÚT, VZT'!J36</f>
        <v>0</v>
      </c>
      <c r="AZ97" s="128">
        <f>'SO 02 - ZTI, ÚT, VZT'!F33</f>
        <v>0</v>
      </c>
      <c r="BA97" s="128">
        <f>'SO 02 - ZTI, ÚT, VZT'!F34</f>
        <v>0</v>
      </c>
      <c r="BB97" s="128">
        <f>'SO 02 - ZTI, ÚT, VZT'!F35</f>
        <v>0</v>
      </c>
      <c r="BC97" s="128">
        <f>'SO 02 - ZTI, ÚT, VZT'!F36</f>
        <v>0</v>
      </c>
      <c r="BD97" s="130">
        <f>'SO 02 - ZTI, ÚT, VZT'!F37</f>
        <v>0</v>
      </c>
      <c r="BE97" s="7"/>
      <c r="BT97" s="131" t="s">
        <v>85</v>
      </c>
      <c r="BV97" s="131" t="s">
        <v>79</v>
      </c>
      <c r="BW97" s="131" t="s">
        <v>93</v>
      </c>
      <c r="BX97" s="131" t="s">
        <v>5</v>
      </c>
      <c r="CL97" s="131" t="s">
        <v>1</v>
      </c>
      <c r="CM97" s="131" t="s">
        <v>87</v>
      </c>
    </row>
    <row r="98" s="7" customFormat="1" ht="16.5" customHeight="1">
      <c r="A98" s="119" t="s">
        <v>81</v>
      </c>
      <c r="B98" s="120"/>
      <c r="C98" s="121"/>
      <c r="D98" s="122" t="s">
        <v>94</v>
      </c>
      <c r="E98" s="122"/>
      <c r="F98" s="122"/>
      <c r="G98" s="122"/>
      <c r="H98" s="122"/>
      <c r="I98" s="123"/>
      <c r="J98" s="122" t="s">
        <v>95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04 - Vedlejší rozpočto...'!J30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84</v>
      </c>
      <c r="AR98" s="126"/>
      <c r="AS98" s="132">
        <v>0</v>
      </c>
      <c r="AT98" s="133">
        <f>ROUND(SUM(AV98:AW98),2)</f>
        <v>0</v>
      </c>
      <c r="AU98" s="134">
        <f>'SO 04 - Vedlejší rozpočto...'!P120</f>
        <v>0</v>
      </c>
      <c r="AV98" s="133">
        <f>'SO 04 - Vedlejší rozpočto...'!J33</f>
        <v>0</v>
      </c>
      <c r="AW98" s="133">
        <f>'SO 04 - Vedlejší rozpočto...'!J34</f>
        <v>0</v>
      </c>
      <c r="AX98" s="133">
        <f>'SO 04 - Vedlejší rozpočto...'!J35</f>
        <v>0</v>
      </c>
      <c r="AY98" s="133">
        <f>'SO 04 - Vedlejší rozpočto...'!J36</f>
        <v>0</v>
      </c>
      <c r="AZ98" s="133">
        <f>'SO 04 - Vedlejší rozpočto...'!F33</f>
        <v>0</v>
      </c>
      <c r="BA98" s="133">
        <f>'SO 04 - Vedlejší rozpočto...'!F34</f>
        <v>0</v>
      </c>
      <c r="BB98" s="133">
        <f>'SO 04 - Vedlejší rozpočto...'!F35</f>
        <v>0</v>
      </c>
      <c r="BC98" s="133">
        <f>'SO 04 - Vedlejší rozpočto...'!F36</f>
        <v>0</v>
      </c>
      <c r="BD98" s="135">
        <f>'SO 04 - Vedlejší rozpočto...'!F37</f>
        <v>0</v>
      </c>
      <c r="BE98" s="7"/>
      <c r="BT98" s="131" t="s">
        <v>85</v>
      </c>
      <c r="BV98" s="131" t="s">
        <v>79</v>
      </c>
      <c r="BW98" s="131" t="s">
        <v>96</v>
      </c>
      <c r="BX98" s="131" t="s">
        <v>5</v>
      </c>
      <c r="CL98" s="131" t="s">
        <v>1</v>
      </c>
      <c r="CM98" s="131" t="s">
        <v>87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90KsOYFQxSZnPvkuSkVr72tEu3CeXcs5k7AUNLvQIyY1ZXVmlYXl0Yxwlf2enGpCpA4zj27NsKlLBa/VbohUDA==" hashValue="rZC64p2H+9YQ3kQQpTherT6u3PVx2IYInWf7YUAvVdN/JtgheiYi7koncj/91+zUZscXNJjP4HYcIyjoDKtD2Q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3 - Elektroinstalace'!C2" display="/"/>
    <hyperlink ref="A96" location="'SO 01 - Stavební část'!C2" display="/"/>
    <hyperlink ref="A97" location="'SO 02 - ZTI, ÚT, VZT'!C2" display="/"/>
    <hyperlink ref="A98" location="'SO 04 - Vedlejš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97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Stavební úpravy šaten, hokejový stadion, Tachov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ROUND((SUM(BE119:BE140)),  2)</f>
        <v>0</v>
      </c>
      <c r="G33" s="38"/>
      <c r="H33" s="38"/>
      <c r="I33" s="155">
        <v>0.20999999999999999</v>
      </c>
      <c r="J33" s="154">
        <f>ROUND(((SUM(BE119:BE140))*I33),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ROUND((SUM(BF119:BF140)),  2)</f>
        <v>0</v>
      </c>
      <c r="G34" s="38"/>
      <c r="H34" s="38"/>
      <c r="I34" s="155">
        <v>0.12</v>
      </c>
      <c r="J34" s="154">
        <f>ROUND(((SUM(BF119:BF140))*I34),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ROUND((SUM(BG119:BG140)),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ROUND((SUM(BH119:BH140)),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ROUND((SUM(BI119:BI140)),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Stavební úpravy šaten, hokejový stadion, Tachov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03 -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Tachov</v>
      </c>
      <c r="G89" s="40"/>
      <c r="H89" s="40"/>
      <c r="I89" s="32" t="s">
        <v>22</v>
      </c>
      <c r="J89" s="79" t="str">
        <f>IF(J12="","",J12)</f>
        <v>18. 12. 2025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Sportovní zařízení města Tachov p.o.</v>
      </c>
      <c r="G91" s="40"/>
      <c r="H91" s="40"/>
      <c r="I91" s="32" t="s">
        <v>30</v>
      </c>
      <c r="J91" s="36" t="str">
        <f>E21</f>
        <v>ing.Pavel Kodýtek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Sadílek Ladislav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101</v>
      </c>
      <c r="D94" s="176"/>
      <c r="E94" s="176"/>
      <c r="F94" s="176"/>
      <c r="G94" s="176"/>
      <c r="H94" s="176"/>
      <c r="I94" s="176"/>
      <c r="J94" s="177" t="s">
        <v>102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103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104</v>
      </c>
    </row>
    <row r="97" s="9" customFormat="1" ht="24.96" customHeight="1">
      <c r="A97" s="9"/>
      <c r="B97" s="179"/>
      <c r="C97" s="180"/>
      <c r="D97" s="181" t="s">
        <v>105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106</v>
      </c>
      <c r="E98" s="182"/>
      <c r="F98" s="182"/>
      <c r="G98" s="182"/>
      <c r="H98" s="182"/>
      <c r="I98" s="182"/>
      <c r="J98" s="183">
        <f>J132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107</v>
      </c>
      <c r="E99" s="182"/>
      <c r="F99" s="182"/>
      <c r="G99" s="182"/>
      <c r="H99" s="182"/>
      <c r="I99" s="182"/>
      <c r="J99" s="183">
        <f>J136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108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Stavební úpravy šaten, hokejový stadion, Tachov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98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SO 03 - Elektroinstalace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Tachov</v>
      </c>
      <c r="G113" s="40"/>
      <c r="H113" s="40"/>
      <c r="I113" s="32" t="s">
        <v>22</v>
      </c>
      <c r="J113" s="79" t="str">
        <f>IF(J12="","",J12)</f>
        <v>18. 12. 2025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Sportovní zařízení města Tachov p.o.</v>
      </c>
      <c r="G115" s="40"/>
      <c r="H115" s="40"/>
      <c r="I115" s="32" t="s">
        <v>30</v>
      </c>
      <c r="J115" s="36" t="str">
        <f>E21</f>
        <v>ing.Pavel Kodýtek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Sadílek Ladislav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0" customFormat="1" ht="29.28" customHeight="1">
      <c r="A118" s="185"/>
      <c r="B118" s="186"/>
      <c r="C118" s="187" t="s">
        <v>109</v>
      </c>
      <c r="D118" s="188" t="s">
        <v>62</v>
      </c>
      <c r="E118" s="188" t="s">
        <v>58</v>
      </c>
      <c r="F118" s="188" t="s">
        <v>59</v>
      </c>
      <c r="G118" s="188" t="s">
        <v>110</v>
      </c>
      <c r="H118" s="188" t="s">
        <v>111</v>
      </c>
      <c r="I118" s="188" t="s">
        <v>112</v>
      </c>
      <c r="J118" s="188" t="s">
        <v>102</v>
      </c>
      <c r="K118" s="189" t="s">
        <v>113</v>
      </c>
      <c r="L118" s="190"/>
      <c r="M118" s="100" t="s">
        <v>1</v>
      </c>
      <c r="N118" s="101" t="s">
        <v>41</v>
      </c>
      <c r="O118" s="101" t="s">
        <v>114</v>
      </c>
      <c r="P118" s="101" t="s">
        <v>115</v>
      </c>
      <c r="Q118" s="101" t="s">
        <v>116</v>
      </c>
      <c r="R118" s="101" t="s">
        <v>117</v>
      </c>
      <c r="S118" s="101" t="s">
        <v>118</v>
      </c>
      <c r="T118" s="102" t="s">
        <v>119</v>
      </c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</row>
    <row r="119" s="2" customFormat="1" ht="22.8" customHeight="1">
      <c r="A119" s="38"/>
      <c r="B119" s="39"/>
      <c r="C119" s="107" t="s">
        <v>120</v>
      </c>
      <c r="D119" s="40"/>
      <c r="E119" s="40"/>
      <c r="F119" s="40"/>
      <c r="G119" s="40"/>
      <c r="H119" s="40"/>
      <c r="I119" s="40"/>
      <c r="J119" s="191">
        <f>BK119</f>
        <v>0</v>
      </c>
      <c r="K119" s="40"/>
      <c r="L119" s="44"/>
      <c r="M119" s="103"/>
      <c r="N119" s="192"/>
      <c r="O119" s="104"/>
      <c r="P119" s="193">
        <f>P120+P132+P136</f>
        <v>0</v>
      </c>
      <c r="Q119" s="104"/>
      <c r="R119" s="193">
        <f>R120+R132+R136</f>
        <v>0</v>
      </c>
      <c r="S119" s="104"/>
      <c r="T119" s="194">
        <f>T120+T132+T136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76</v>
      </c>
      <c r="AU119" s="17" t="s">
        <v>104</v>
      </c>
      <c r="BK119" s="195">
        <f>BK120+BK132+BK136</f>
        <v>0</v>
      </c>
    </row>
    <row r="120" s="11" customFormat="1" ht="25.92" customHeight="1">
      <c r="A120" s="11"/>
      <c r="B120" s="196"/>
      <c r="C120" s="197"/>
      <c r="D120" s="198" t="s">
        <v>76</v>
      </c>
      <c r="E120" s="199" t="s">
        <v>121</v>
      </c>
      <c r="F120" s="199" t="s">
        <v>122</v>
      </c>
      <c r="G120" s="197"/>
      <c r="H120" s="197"/>
      <c r="I120" s="200"/>
      <c r="J120" s="201">
        <f>BK120</f>
        <v>0</v>
      </c>
      <c r="K120" s="197"/>
      <c r="L120" s="202"/>
      <c r="M120" s="203"/>
      <c r="N120" s="204"/>
      <c r="O120" s="204"/>
      <c r="P120" s="205">
        <f>SUM(P121:P131)</f>
        <v>0</v>
      </c>
      <c r="Q120" s="204"/>
      <c r="R120" s="205">
        <f>SUM(R121:R131)</f>
        <v>0</v>
      </c>
      <c r="S120" s="204"/>
      <c r="T120" s="206">
        <f>SUM(T121:T131)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7" t="s">
        <v>85</v>
      </c>
      <c r="AT120" s="208" t="s">
        <v>76</v>
      </c>
      <c r="AU120" s="208" t="s">
        <v>77</v>
      </c>
      <c r="AY120" s="207" t="s">
        <v>123</v>
      </c>
      <c r="BK120" s="209">
        <f>SUM(BK121:BK131)</f>
        <v>0</v>
      </c>
    </row>
    <row r="121" s="2" customFormat="1" ht="16.5" customHeight="1">
      <c r="A121" s="38"/>
      <c r="B121" s="39"/>
      <c r="C121" s="210" t="s">
        <v>85</v>
      </c>
      <c r="D121" s="210" t="s">
        <v>124</v>
      </c>
      <c r="E121" s="211" t="s">
        <v>125</v>
      </c>
      <c r="F121" s="212" t="s">
        <v>126</v>
      </c>
      <c r="G121" s="213" t="s">
        <v>127</v>
      </c>
      <c r="H121" s="214">
        <v>200</v>
      </c>
      <c r="I121" s="215"/>
      <c r="J121" s="216">
        <f>ROUND(I121*H121,2)</f>
        <v>0</v>
      </c>
      <c r="K121" s="212" t="s">
        <v>1</v>
      </c>
      <c r="L121" s="44"/>
      <c r="M121" s="217" t="s">
        <v>1</v>
      </c>
      <c r="N121" s="218" t="s">
        <v>42</v>
      </c>
      <c r="O121" s="91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1" t="s">
        <v>128</v>
      </c>
      <c r="AT121" s="221" t="s">
        <v>124</v>
      </c>
      <c r="AU121" s="221" t="s">
        <v>85</v>
      </c>
      <c r="AY121" s="17" t="s">
        <v>123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17" t="s">
        <v>85</v>
      </c>
      <c r="BK121" s="222">
        <f>ROUND(I121*H121,2)</f>
        <v>0</v>
      </c>
      <c r="BL121" s="17" t="s">
        <v>128</v>
      </c>
      <c r="BM121" s="221" t="s">
        <v>87</v>
      </c>
    </row>
    <row r="122" s="2" customFormat="1" ht="21.75" customHeight="1">
      <c r="A122" s="38"/>
      <c r="B122" s="39"/>
      <c r="C122" s="210" t="s">
        <v>87</v>
      </c>
      <c r="D122" s="210" t="s">
        <v>124</v>
      </c>
      <c r="E122" s="211" t="s">
        <v>129</v>
      </c>
      <c r="F122" s="212" t="s">
        <v>130</v>
      </c>
      <c r="G122" s="213" t="s">
        <v>131</v>
      </c>
      <c r="H122" s="214">
        <v>25</v>
      </c>
      <c r="I122" s="215"/>
      <c r="J122" s="216">
        <f>ROUND(I122*H122,2)</f>
        <v>0</v>
      </c>
      <c r="K122" s="212" t="s">
        <v>1</v>
      </c>
      <c r="L122" s="44"/>
      <c r="M122" s="217" t="s">
        <v>1</v>
      </c>
      <c r="N122" s="218" t="s">
        <v>42</v>
      </c>
      <c r="O122" s="91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1" t="s">
        <v>128</v>
      </c>
      <c r="AT122" s="221" t="s">
        <v>124</v>
      </c>
      <c r="AU122" s="221" t="s">
        <v>85</v>
      </c>
      <c r="AY122" s="17" t="s">
        <v>123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17" t="s">
        <v>85</v>
      </c>
      <c r="BK122" s="222">
        <f>ROUND(I122*H122,2)</f>
        <v>0</v>
      </c>
      <c r="BL122" s="17" t="s">
        <v>128</v>
      </c>
      <c r="BM122" s="221" t="s">
        <v>128</v>
      </c>
    </row>
    <row r="123" s="2" customFormat="1" ht="16.5" customHeight="1">
      <c r="A123" s="38"/>
      <c r="B123" s="39"/>
      <c r="C123" s="210" t="s">
        <v>132</v>
      </c>
      <c r="D123" s="210" t="s">
        <v>124</v>
      </c>
      <c r="E123" s="211" t="s">
        <v>133</v>
      </c>
      <c r="F123" s="212" t="s">
        <v>134</v>
      </c>
      <c r="G123" s="213" t="s">
        <v>127</v>
      </c>
      <c r="H123" s="214">
        <v>150</v>
      </c>
      <c r="I123" s="215"/>
      <c r="J123" s="216">
        <f>ROUND(I123*H123,2)</f>
        <v>0</v>
      </c>
      <c r="K123" s="212" t="s">
        <v>1</v>
      </c>
      <c r="L123" s="44"/>
      <c r="M123" s="217" t="s">
        <v>1</v>
      </c>
      <c r="N123" s="218" t="s">
        <v>42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128</v>
      </c>
      <c r="AT123" s="221" t="s">
        <v>124</v>
      </c>
      <c r="AU123" s="221" t="s">
        <v>85</v>
      </c>
      <c r="AY123" s="17" t="s">
        <v>123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85</v>
      </c>
      <c r="BK123" s="222">
        <f>ROUND(I123*H123,2)</f>
        <v>0</v>
      </c>
      <c r="BL123" s="17" t="s">
        <v>128</v>
      </c>
      <c r="BM123" s="221" t="s">
        <v>135</v>
      </c>
    </row>
    <row r="124" s="2" customFormat="1" ht="16.5" customHeight="1">
      <c r="A124" s="38"/>
      <c r="B124" s="39"/>
      <c r="C124" s="210" t="s">
        <v>128</v>
      </c>
      <c r="D124" s="210" t="s">
        <v>124</v>
      </c>
      <c r="E124" s="211" t="s">
        <v>136</v>
      </c>
      <c r="F124" s="212" t="s">
        <v>137</v>
      </c>
      <c r="G124" s="213" t="s">
        <v>127</v>
      </c>
      <c r="H124" s="214">
        <v>150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42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128</v>
      </c>
      <c r="AT124" s="221" t="s">
        <v>124</v>
      </c>
      <c r="AU124" s="221" t="s">
        <v>85</v>
      </c>
      <c r="AY124" s="17" t="s">
        <v>123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85</v>
      </c>
      <c r="BK124" s="222">
        <f>ROUND(I124*H124,2)</f>
        <v>0</v>
      </c>
      <c r="BL124" s="17" t="s">
        <v>128</v>
      </c>
      <c r="BM124" s="221" t="s">
        <v>138</v>
      </c>
    </row>
    <row r="125" s="2" customFormat="1" ht="16.5" customHeight="1">
      <c r="A125" s="38"/>
      <c r="B125" s="39"/>
      <c r="C125" s="210" t="s">
        <v>139</v>
      </c>
      <c r="D125" s="210" t="s">
        <v>124</v>
      </c>
      <c r="E125" s="211" t="s">
        <v>140</v>
      </c>
      <c r="F125" s="212" t="s">
        <v>141</v>
      </c>
      <c r="G125" s="213" t="s">
        <v>131</v>
      </c>
      <c r="H125" s="214">
        <v>1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42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128</v>
      </c>
      <c r="AT125" s="221" t="s">
        <v>124</v>
      </c>
      <c r="AU125" s="221" t="s">
        <v>85</v>
      </c>
      <c r="AY125" s="17" t="s">
        <v>123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85</v>
      </c>
      <c r="BK125" s="222">
        <f>ROUND(I125*H125,2)</f>
        <v>0</v>
      </c>
      <c r="BL125" s="17" t="s">
        <v>128</v>
      </c>
      <c r="BM125" s="221" t="s">
        <v>142</v>
      </c>
    </row>
    <row r="126" s="2" customFormat="1" ht="21.75" customHeight="1">
      <c r="A126" s="38"/>
      <c r="B126" s="39"/>
      <c r="C126" s="210" t="s">
        <v>135</v>
      </c>
      <c r="D126" s="210" t="s">
        <v>124</v>
      </c>
      <c r="E126" s="211" t="s">
        <v>143</v>
      </c>
      <c r="F126" s="212" t="s">
        <v>144</v>
      </c>
      <c r="G126" s="213" t="s">
        <v>131</v>
      </c>
      <c r="H126" s="214">
        <v>2</v>
      </c>
      <c r="I126" s="215"/>
      <c r="J126" s="216">
        <f>ROUND(I126*H126,2)</f>
        <v>0</v>
      </c>
      <c r="K126" s="212" t="s">
        <v>1</v>
      </c>
      <c r="L126" s="44"/>
      <c r="M126" s="217" t="s">
        <v>1</v>
      </c>
      <c r="N126" s="218" t="s">
        <v>42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128</v>
      </c>
      <c r="AT126" s="221" t="s">
        <v>124</v>
      </c>
      <c r="AU126" s="221" t="s">
        <v>85</v>
      </c>
      <c r="AY126" s="17" t="s">
        <v>123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85</v>
      </c>
      <c r="BK126" s="222">
        <f>ROUND(I126*H126,2)</f>
        <v>0</v>
      </c>
      <c r="BL126" s="17" t="s">
        <v>128</v>
      </c>
      <c r="BM126" s="221" t="s">
        <v>8</v>
      </c>
    </row>
    <row r="127" s="2" customFormat="1" ht="16.5" customHeight="1">
      <c r="A127" s="38"/>
      <c r="B127" s="39"/>
      <c r="C127" s="210" t="s">
        <v>145</v>
      </c>
      <c r="D127" s="210" t="s">
        <v>124</v>
      </c>
      <c r="E127" s="211" t="s">
        <v>146</v>
      </c>
      <c r="F127" s="212" t="s">
        <v>147</v>
      </c>
      <c r="G127" s="213" t="s">
        <v>131</v>
      </c>
      <c r="H127" s="214">
        <v>16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42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128</v>
      </c>
      <c r="AT127" s="221" t="s">
        <v>124</v>
      </c>
      <c r="AU127" s="221" t="s">
        <v>85</v>
      </c>
      <c r="AY127" s="17" t="s">
        <v>123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85</v>
      </c>
      <c r="BK127" s="222">
        <f>ROUND(I127*H127,2)</f>
        <v>0</v>
      </c>
      <c r="BL127" s="17" t="s">
        <v>128</v>
      </c>
      <c r="BM127" s="221" t="s">
        <v>148</v>
      </c>
    </row>
    <row r="128" s="2" customFormat="1" ht="16.5" customHeight="1">
      <c r="A128" s="38"/>
      <c r="B128" s="39"/>
      <c r="C128" s="210" t="s">
        <v>138</v>
      </c>
      <c r="D128" s="210" t="s">
        <v>124</v>
      </c>
      <c r="E128" s="211" t="s">
        <v>149</v>
      </c>
      <c r="F128" s="212" t="s">
        <v>150</v>
      </c>
      <c r="G128" s="213" t="s">
        <v>131</v>
      </c>
      <c r="H128" s="214">
        <v>9</v>
      </c>
      <c r="I128" s="215"/>
      <c r="J128" s="216">
        <f>ROUND(I128*H128,2)</f>
        <v>0</v>
      </c>
      <c r="K128" s="212" t="s">
        <v>1</v>
      </c>
      <c r="L128" s="44"/>
      <c r="M128" s="217" t="s">
        <v>1</v>
      </c>
      <c r="N128" s="218" t="s">
        <v>42</v>
      </c>
      <c r="O128" s="91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128</v>
      </c>
      <c r="AT128" s="221" t="s">
        <v>124</v>
      </c>
      <c r="AU128" s="221" t="s">
        <v>85</v>
      </c>
      <c r="AY128" s="17" t="s">
        <v>123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85</v>
      </c>
      <c r="BK128" s="222">
        <f>ROUND(I128*H128,2)</f>
        <v>0</v>
      </c>
      <c r="BL128" s="17" t="s">
        <v>128</v>
      </c>
      <c r="BM128" s="221" t="s">
        <v>151</v>
      </c>
    </row>
    <row r="129" s="2" customFormat="1" ht="16.5" customHeight="1">
      <c r="A129" s="38"/>
      <c r="B129" s="39"/>
      <c r="C129" s="210" t="s">
        <v>152</v>
      </c>
      <c r="D129" s="210" t="s">
        <v>124</v>
      </c>
      <c r="E129" s="211" t="s">
        <v>153</v>
      </c>
      <c r="F129" s="212" t="s">
        <v>154</v>
      </c>
      <c r="G129" s="213" t="s">
        <v>131</v>
      </c>
      <c r="H129" s="214">
        <v>9</v>
      </c>
      <c r="I129" s="215"/>
      <c r="J129" s="216">
        <f>ROUND(I129*H129,2)</f>
        <v>0</v>
      </c>
      <c r="K129" s="212" t="s">
        <v>1</v>
      </c>
      <c r="L129" s="44"/>
      <c r="M129" s="217" t="s">
        <v>1</v>
      </c>
      <c r="N129" s="218" t="s">
        <v>42</v>
      </c>
      <c r="O129" s="91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1" t="s">
        <v>128</v>
      </c>
      <c r="AT129" s="221" t="s">
        <v>124</v>
      </c>
      <c r="AU129" s="221" t="s">
        <v>85</v>
      </c>
      <c r="AY129" s="17" t="s">
        <v>123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7" t="s">
        <v>85</v>
      </c>
      <c r="BK129" s="222">
        <f>ROUND(I129*H129,2)</f>
        <v>0</v>
      </c>
      <c r="BL129" s="17" t="s">
        <v>128</v>
      </c>
      <c r="BM129" s="221" t="s">
        <v>155</v>
      </c>
    </row>
    <row r="130" s="2" customFormat="1" ht="16.5" customHeight="1">
      <c r="A130" s="38"/>
      <c r="B130" s="39"/>
      <c r="C130" s="210" t="s">
        <v>142</v>
      </c>
      <c r="D130" s="210" t="s">
        <v>124</v>
      </c>
      <c r="E130" s="211" t="s">
        <v>156</v>
      </c>
      <c r="F130" s="212" t="s">
        <v>157</v>
      </c>
      <c r="G130" s="213" t="s">
        <v>158</v>
      </c>
      <c r="H130" s="214">
        <v>11</v>
      </c>
      <c r="I130" s="215"/>
      <c r="J130" s="216">
        <f>ROUND(I130*H130,2)</f>
        <v>0</v>
      </c>
      <c r="K130" s="212" t="s">
        <v>1</v>
      </c>
      <c r="L130" s="44"/>
      <c r="M130" s="217" t="s">
        <v>1</v>
      </c>
      <c r="N130" s="218" t="s">
        <v>42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128</v>
      </c>
      <c r="AT130" s="221" t="s">
        <v>124</v>
      </c>
      <c r="AU130" s="221" t="s">
        <v>85</v>
      </c>
      <c r="AY130" s="17" t="s">
        <v>123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85</v>
      </c>
      <c r="BK130" s="222">
        <f>ROUND(I130*H130,2)</f>
        <v>0</v>
      </c>
      <c r="BL130" s="17" t="s">
        <v>128</v>
      </c>
      <c r="BM130" s="221" t="s">
        <v>159</v>
      </c>
    </row>
    <row r="131" s="2" customFormat="1" ht="16.5" customHeight="1">
      <c r="A131" s="38"/>
      <c r="B131" s="39"/>
      <c r="C131" s="210" t="s">
        <v>160</v>
      </c>
      <c r="D131" s="210" t="s">
        <v>124</v>
      </c>
      <c r="E131" s="211" t="s">
        <v>161</v>
      </c>
      <c r="F131" s="212" t="s">
        <v>162</v>
      </c>
      <c r="G131" s="213" t="s">
        <v>131</v>
      </c>
      <c r="H131" s="214">
        <v>1</v>
      </c>
      <c r="I131" s="215"/>
      <c r="J131" s="216">
        <f>ROUND(I131*H131,2)</f>
        <v>0</v>
      </c>
      <c r="K131" s="212" t="s">
        <v>1</v>
      </c>
      <c r="L131" s="44"/>
      <c r="M131" s="217" t="s">
        <v>1</v>
      </c>
      <c r="N131" s="218" t="s">
        <v>42</v>
      </c>
      <c r="O131" s="91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1" t="s">
        <v>128</v>
      </c>
      <c r="AT131" s="221" t="s">
        <v>124</v>
      </c>
      <c r="AU131" s="221" t="s">
        <v>85</v>
      </c>
      <c r="AY131" s="17" t="s">
        <v>123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7" t="s">
        <v>85</v>
      </c>
      <c r="BK131" s="222">
        <f>ROUND(I131*H131,2)</f>
        <v>0</v>
      </c>
      <c r="BL131" s="17" t="s">
        <v>128</v>
      </c>
      <c r="BM131" s="221" t="s">
        <v>163</v>
      </c>
    </row>
    <row r="132" s="11" customFormat="1" ht="25.92" customHeight="1">
      <c r="A132" s="11"/>
      <c r="B132" s="196"/>
      <c r="C132" s="197"/>
      <c r="D132" s="198" t="s">
        <v>76</v>
      </c>
      <c r="E132" s="199" t="s">
        <v>164</v>
      </c>
      <c r="F132" s="199" t="s">
        <v>165</v>
      </c>
      <c r="G132" s="197"/>
      <c r="H132" s="197"/>
      <c r="I132" s="200"/>
      <c r="J132" s="201">
        <f>BK132</f>
        <v>0</v>
      </c>
      <c r="K132" s="197"/>
      <c r="L132" s="202"/>
      <c r="M132" s="203"/>
      <c r="N132" s="204"/>
      <c r="O132" s="204"/>
      <c r="P132" s="205">
        <f>SUM(P133:P135)</f>
        <v>0</v>
      </c>
      <c r="Q132" s="204"/>
      <c r="R132" s="205">
        <f>SUM(R133:R135)</f>
        <v>0</v>
      </c>
      <c r="S132" s="204"/>
      <c r="T132" s="206">
        <f>SUM(T133:T135)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207" t="s">
        <v>85</v>
      </c>
      <c r="AT132" s="208" t="s">
        <v>76</v>
      </c>
      <c r="AU132" s="208" t="s">
        <v>77</v>
      </c>
      <c r="AY132" s="207" t="s">
        <v>123</v>
      </c>
      <c r="BK132" s="209">
        <f>SUM(BK133:BK135)</f>
        <v>0</v>
      </c>
    </row>
    <row r="133" s="2" customFormat="1" ht="16.5" customHeight="1">
      <c r="A133" s="38"/>
      <c r="B133" s="39"/>
      <c r="C133" s="210" t="s">
        <v>8</v>
      </c>
      <c r="D133" s="210" t="s">
        <v>124</v>
      </c>
      <c r="E133" s="211" t="s">
        <v>166</v>
      </c>
      <c r="F133" s="212" t="s">
        <v>167</v>
      </c>
      <c r="G133" s="213" t="s">
        <v>131</v>
      </c>
      <c r="H133" s="214">
        <v>2</v>
      </c>
      <c r="I133" s="215"/>
      <c r="J133" s="216">
        <f>ROUND(I133*H133,2)</f>
        <v>0</v>
      </c>
      <c r="K133" s="212" t="s">
        <v>1</v>
      </c>
      <c r="L133" s="44"/>
      <c r="M133" s="217" t="s">
        <v>1</v>
      </c>
      <c r="N133" s="218" t="s">
        <v>42</v>
      </c>
      <c r="O133" s="91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128</v>
      </c>
      <c r="AT133" s="221" t="s">
        <v>124</v>
      </c>
      <c r="AU133" s="221" t="s">
        <v>85</v>
      </c>
      <c r="AY133" s="17" t="s">
        <v>123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85</v>
      </c>
      <c r="BK133" s="222">
        <f>ROUND(I133*H133,2)</f>
        <v>0</v>
      </c>
      <c r="BL133" s="17" t="s">
        <v>128</v>
      </c>
      <c r="BM133" s="221" t="s">
        <v>168</v>
      </c>
    </row>
    <row r="134" s="2" customFormat="1" ht="16.5" customHeight="1">
      <c r="A134" s="38"/>
      <c r="B134" s="39"/>
      <c r="C134" s="210" t="s">
        <v>169</v>
      </c>
      <c r="D134" s="210" t="s">
        <v>124</v>
      </c>
      <c r="E134" s="211" t="s">
        <v>170</v>
      </c>
      <c r="F134" s="212" t="s">
        <v>171</v>
      </c>
      <c r="G134" s="213" t="s">
        <v>131</v>
      </c>
      <c r="H134" s="214">
        <v>1</v>
      </c>
      <c r="I134" s="215"/>
      <c r="J134" s="216">
        <f>ROUND(I134*H134,2)</f>
        <v>0</v>
      </c>
      <c r="K134" s="212" t="s">
        <v>1</v>
      </c>
      <c r="L134" s="44"/>
      <c r="M134" s="217" t="s">
        <v>1</v>
      </c>
      <c r="N134" s="218" t="s">
        <v>42</v>
      </c>
      <c r="O134" s="91"/>
      <c r="P134" s="219">
        <f>O134*H134</f>
        <v>0</v>
      </c>
      <c r="Q134" s="219">
        <v>0</v>
      </c>
      <c r="R134" s="219">
        <f>Q134*H134</f>
        <v>0</v>
      </c>
      <c r="S134" s="219">
        <v>0</v>
      </c>
      <c r="T134" s="22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1" t="s">
        <v>128</v>
      </c>
      <c r="AT134" s="221" t="s">
        <v>124</v>
      </c>
      <c r="AU134" s="221" t="s">
        <v>85</v>
      </c>
      <c r="AY134" s="17" t="s">
        <v>123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7" t="s">
        <v>85</v>
      </c>
      <c r="BK134" s="222">
        <f>ROUND(I134*H134,2)</f>
        <v>0</v>
      </c>
      <c r="BL134" s="17" t="s">
        <v>128</v>
      </c>
      <c r="BM134" s="221" t="s">
        <v>172</v>
      </c>
    </row>
    <row r="135" s="2" customFormat="1" ht="16.5" customHeight="1">
      <c r="A135" s="38"/>
      <c r="B135" s="39"/>
      <c r="C135" s="210" t="s">
        <v>148</v>
      </c>
      <c r="D135" s="210" t="s">
        <v>124</v>
      </c>
      <c r="E135" s="211" t="s">
        <v>173</v>
      </c>
      <c r="F135" s="212" t="s">
        <v>174</v>
      </c>
      <c r="G135" s="213" t="s">
        <v>131</v>
      </c>
      <c r="H135" s="214">
        <v>1</v>
      </c>
      <c r="I135" s="215"/>
      <c r="J135" s="216">
        <f>ROUND(I135*H135,2)</f>
        <v>0</v>
      </c>
      <c r="K135" s="212" t="s">
        <v>1</v>
      </c>
      <c r="L135" s="44"/>
      <c r="M135" s="217" t="s">
        <v>1</v>
      </c>
      <c r="N135" s="218" t="s">
        <v>42</v>
      </c>
      <c r="O135" s="91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1" t="s">
        <v>128</v>
      </c>
      <c r="AT135" s="221" t="s">
        <v>124</v>
      </c>
      <c r="AU135" s="221" t="s">
        <v>85</v>
      </c>
      <c r="AY135" s="17" t="s">
        <v>123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7" t="s">
        <v>85</v>
      </c>
      <c r="BK135" s="222">
        <f>ROUND(I135*H135,2)</f>
        <v>0</v>
      </c>
      <c r="BL135" s="17" t="s">
        <v>128</v>
      </c>
      <c r="BM135" s="221" t="s">
        <v>175</v>
      </c>
    </row>
    <row r="136" s="11" customFormat="1" ht="25.92" customHeight="1">
      <c r="A136" s="11"/>
      <c r="B136" s="196"/>
      <c r="C136" s="197"/>
      <c r="D136" s="198" t="s">
        <v>76</v>
      </c>
      <c r="E136" s="199" t="s">
        <v>176</v>
      </c>
      <c r="F136" s="199" t="s">
        <v>177</v>
      </c>
      <c r="G136" s="197"/>
      <c r="H136" s="197"/>
      <c r="I136" s="200"/>
      <c r="J136" s="201">
        <f>BK136</f>
        <v>0</v>
      </c>
      <c r="K136" s="197"/>
      <c r="L136" s="202"/>
      <c r="M136" s="203"/>
      <c r="N136" s="204"/>
      <c r="O136" s="204"/>
      <c r="P136" s="205">
        <f>SUM(P137:P140)</f>
        <v>0</v>
      </c>
      <c r="Q136" s="204"/>
      <c r="R136" s="205">
        <f>SUM(R137:R140)</f>
        <v>0</v>
      </c>
      <c r="S136" s="204"/>
      <c r="T136" s="206">
        <f>SUM(T137:T140)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207" t="s">
        <v>85</v>
      </c>
      <c r="AT136" s="208" t="s">
        <v>76</v>
      </c>
      <c r="AU136" s="208" t="s">
        <v>77</v>
      </c>
      <c r="AY136" s="207" t="s">
        <v>123</v>
      </c>
      <c r="BK136" s="209">
        <f>SUM(BK137:BK140)</f>
        <v>0</v>
      </c>
    </row>
    <row r="137" s="2" customFormat="1" ht="16.5" customHeight="1">
      <c r="A137" s="38"/>
      <c r="B137" s="39"/>
      <c r="C137" s="210" t="s">
        <v>178</v>
      </c>
      <c r="D137" s="210" t="s">
        <v>124</v>
      </c>
      <c r="E137" s="211" t="s">
        <v>179</v>
      </c>
      <c r="F137" s="212" t="s">
        <v>180</v>
      </c>
      <c r="G137" s="213" t="s">
        <v>181</v>
      </c>
      <c r="H137" s="214">
        <v>8</v>
      </c>
      <c r="I137" s="215"/>
      <c r="J137" s="216">
        <f>ROUND(I137*H137,2)</f>
        <v>0</v>
      </c>
      <c r="K137" s="212" t="s">
        <v>1</v>
      </c>
      <c r="L137" s="44"/>
      <c r="M137" s="217" t="s">
        <v>1</v>
      </c>
      <c r="N137" s="218" t="s">
        <v>42</v>
      </c>
      <c r="O137" s="91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2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1" t="s">
        <v>128</v>
      </c>
      <c r="AT137" s="221" t="s">
        <v>124</v>
      </c>
      <c r="AU137" s="221" t="s">
        <v>85</v>
      </c>
      <c r="AY137" s="17" t="s">
        <v>123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7" t="s">
        <v>85</v>
      </c>
      <c r="BK137" s="222">
        <f>ROUND(I137*H137,2)</f>
        <v>0</v>
      </c>
      <c r="BL137" s="17" t="s">
        <v>128</v>
      </c>
      <c r="BM137" s="221" t="s">
        <v>182</v>
      </c>
    </row>
    <row r="138" s="2" customFormat="1" ht="16.5" customHeight="1">
      <c r="A138" s="38"/>
      <c r="B138" s="39"/>
      <c r="C138" s="210" t="s">
        <v>151</v>
      </c>
      <c r="D138" s="210" t="s">
        <v>124</v>
      </c>
      <c r="E138" s="211" t="s">
        <v>183</v>
      </c>
      <c r="F138" s="212" t="s">
        <v>184</v>
      </c>
      <c r="G138" s="213" t="s">
        <v>185</v>
      </c>
      <c r="H138" s="223"/>
      <c r="I138" s="215"/>
      <c r="J138" s="216">
        <f>ROUND(I138*H138,2)</f>
        <v>0</v>
      </c>
      <c r="K138" s="212" t="s">
        <v>1</v>
      </c>
      <c r="L138" s="44"/>
      <c r="M138" s="217" t="s">
        <v>1</v>
      </c>
      <c r="N138" s="218" t="s">
        <v>42</v>
      </c>
      <c r="O138" s="91"/>
      <c r="P138" s="219">
        <f>O138*H138</f>
        <v>0</v>
      </c>
      <c r="Q138" s="219">
        <v>0</v>
      </c>
      <c r="R138" s="219">
        <f>Q138*H138</f>
        <v>0</v>
      </c>
      <c r="S138" s="219">
        <v>0</v>
      </c>
      <c r="T138" s="22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1" t="s">
        <v>128</v>
      </c>
      <c r="AT138" s="221" t="s">
        <v>124</v>
      </c>
      <c r="AU138" s="221" t="s">
        <v>85</v>
      </c>
      <c r="AY138" s="17" t="s">
        <v>123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7" t="s">
        <v>85</v>
      </c>
      <c r="BK138" s="222">
        <f>ROUND(I138*H138,2)</f>
        <v>0</v>
      </c>
      <c r="BL138" s="17" t="s">
        <v>128</v>
      </c>
      <c r="BM138" s="221" t="s">
        <v>186</v>
      </c>
    </row>
    <row r="139" s="2" customFormat="1" ht="16.5" customHeight="1">
      <c r="A139" s="38"/>
      <c r="B139" s="39"/>
      <c r="C139" s="210" t="s">
        <v>187</v>
      </c>
      <c r="D139" s="210" t="s">
        <v>124</v>
      </c>
      <c r="E139" s="211" t="s">
        <v>188</v>
      </c>
      <c r="F139" s="212" t="s">
        <v>189</v>
      </c>
      <c r="G139" s="213" t="s">
        <v>181</v>
      </c>
      <c r="H139" s="214">
        <v>20</v>
      </c>
      <c r="I139" s="215"/>
      <c r="J139" s="216">
        <f>ROUND(I139*H139,2)</f>
        <v>0</v>
      </c>
      <c r="K139" s="212" t="s">
        <v>1</v>
      </c>
      <c r="L139" s="44"/>
      <c r="M139" s="217" t="s">
        <v>1</v>
      </c>
      <c r="N139" s="218" t="s">
        <v>42</v>
      </c>
      <c r="O139" s="91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1" t="s">
        <v>128</v>
      </c>
      <c r="AT139" s="221" t="s">
        <v>124</v>
      </c>
      <c r="AU139" s="221" t="s">
        <v>85</v>
      </c>
      <c r="AY139" s="17" t="s">
        <v>123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7" t="s">
        <v>85</v>
      </c>
      <c r="BK139" s="222">
        <f>ROUND(I139*H139,2)</f>
        <v>0</v>
      </c>
      <c r="BL139" s="17" t="s">
        <v>128</v>
      </c>
      <c r="BM139" s="221" t="s">
        <v>190</v>
      </c>
    </row>
    <row r="140" s="2" customFormat="1" ht="16.5" customHeight="1">
      <c r="A140" s="38"/>
      <c r="B140" s="39"/>
      <c r="C140" s="210" t="s">
        <v>155</v>
      </c>
      <c r="D140" s="210" t="s">
        <v>124</v>
      </c>
      <c r="E140" s="211" t="s">
        <v>191</v>
      </c>
      <c r="F140" s="212" t="s">
        <v>192</v>
      </c>
      <c r="G140" s="213" t="s">
        <v>181</v>
      </c>
      <c r="H140" s="214">
        <v>20</v>
      </c>
      <c r="I140" s="215"/>
      <c r="J140" s="216">
        <f>ROUND(I140*H140,2)</f>
        <v>0</v>
      </c>
      <c r="K140" s="212" t="s">
        <v>1</v>
      </c>
      <c r="L140" s="44"/>
      <c r="M140" s="224" t="s">
        <v>1</v>
      </c>
      <c r="N140" s="225" t="s">
        <v>42</v>
      </c>
      <c r="O140" s="226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1" t="s">
        <v>128</v>
      </c>
      <c r="AT140" s="221" t="s">
        <v>124</v>
      </c>
      <c r="AU140" s="221" t="s">
        <v>85</v>
      </c>
      <c r="AY140" s="17" t="s">
        <v>123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7" t="s">
        <v>85</v>
      </c>
      <c r="BK140" s="222">
        <f>ROUND(I140*H140,2)</f>
        <v>0</v>
      </c>
      <c r="BL140" s="17" t="s">
        <v>128</v>
      </c>
      <c r="BM140" s="221" t="s">
        <v>193</v>
      </c>
    </row>
    <row r="141" s="2" customFormat="1" ht="6.96" customHeight="1">
      <c r="A141" s="38"/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44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sheet="1" autoFilter="0" formatColumns="0" formatRows="0" objects="1" scenarios="1" spinCount="100000" saltValue="9lXMDqrA9FP7w4bzJyYmO+rm4azszGEigpc0n6u7gi7hKsRyRSBzqA/vnNeX0eYROcjFlEVJJCbgzZc/9H07pQ==" hashValue="sOglT8gfdE8Ruf1ufWmJqO9vCuS9tzJy7s76nYYjF9G5mNsR2tTIpmP8q+Ijm0Pzha55ZImq+5wye7bABtNjuQ==" algorithmName="SHA-512" password="CC35"/>
  <autoFilter ref="C118:K14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97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Stavební úpravy šaten, hokejový stadion, Tachov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194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ROUND(J135,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ROUND((SUM(BE135:BE677)),  2)</f>
        <v>0</v>
      </c>
      <c r="G33" s="38"/>
      <c r="H33" s="38"/>
      <c r="I33" s="155">
        <v>0.20999999999999999</v>
      </c>
      <c r="J33" s="154">
        <f>ROUND(((SUM(BE135:BE677))*I33),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ROUND((SUM(BF135:BF677)),  2)</f>
        <v>0</v>
      </c>
      <c r="G34" s="38"/>
      <c r="H34" s="38"/>
      <c r="I34" s="155">
        <v>0.12</v>
      </c>
      <c r="J34" s="154">
        <f>ROUND(((SUM(BF135:BF677))*I34),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ROUND((SUM(BG135:BG677)),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ROUND((SUM(BH135:BH677)),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ROUND((SUM(BI135:BI677)),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Stavební úpravy šaten, hokejový stadion, Tachov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Tachov</v>
      </c>
      <c r="G89" s="40"/>
      <c r="H89" s="40"/>
      <c r="I89" s="32" t="s">
        <v>22</v>
      </c>
      <c r="J89" s="79" t="str">
        <f>IF(J12="","",J12)</f>
        <v>18. 12. 2025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Sportovní zařízení města Tachov p.o.</v>
      </c>
      <c r="G91" s="40"/>
      <c r="H91" s="40"/>
      <c r="I91" s="32" t="s">
        <v>30</v>
      </c>
      <c r="J91" s="36" t="str">
        <f>E21</f>
        <v>ing.Pavel Kodýtek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Sadílek Ladislav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101</v>
      </c>
      <c r="D94" s="176"/>
      <c r="E94" s="176"/>
      <c r="F94" s="176"/>
      <c r="G94" s="176"/>
      <c r="H94" s="176"/>
      <c r="I94" s="176"/>
      <c r="J94" s="177" t="s">
        <v>102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103</v>
      </c>
      <c r="D96" s="40"/>
      <c r="E96" s="40"/>
      <c r="F96" s="40"/>
      <c r="G96" s="40"/>
      <c r="H96" s="40"/>
      <c r="I96" s="40"/>
      <c r="J96" s="110">
        <f>J135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104</v>
      </c>
    </row>
    <row r="97" s="9" customFormat="1" ht="24.96" customHeight="1">
      <c r="A97" s="9"/>
      <c r="B97" s="179"/>
      <c r="C97" s="180"/>
      <c r="D97" s="181" t="s">
        <v>195</v>
      </c>
      <c r="E97" s="182"/>
      <c r="F97" s="182"/>
      <c r="G97" s="182"/>
      <c r="H97" s="182"/>
      <c r="I97" s="182"/>
      <c r="J97" s="183">
        <f>J136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9"/>
      <c r="C98" s="230"/>
      <c r="D98" s="231" t="s">
        <v>196</v>
      </c>
      <c r="E98" s="232"/>
      <c r="F98" s="232"/>
      <c r="G98" s="232"/>
      <c r="H98" s="232"/>
      <c r="I98" s="232"/>
      <c r="J98" s="233">
        <f>J137</f>
        <v>0</v>
      </c>
      <c r="K98" s="230"/>
      <c r="L98" s="234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29"/>
      <c r="C99" s="230"/>
      <c r="D99" s="231" t="s">
        <v>197</v>
      </c>
      <c r="E99" s="232"/>
      <c r="F99" s="232"/>
      <c r="G99" s="232"/>
      <c r="H99" s="232"/>
      <c r="I99" s="232"/>
      <c r="J99" s="233">
        <f>J179</f>
        <v>0</v>
      </c>
      <c r="K99" s="230"/>
      <c r="L99" s="234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29"/>
      <c r="C100" s="230"/>
      <c r="D100" s="231" t="s">
        <v>198</v>
      </c>
      <c r="E100" s="232"/>
      <c r="F100" s="232"/>
      <c r="G100" s="232"/>
      <c r="H100" s="232"/>
      <c r="I100" s="232"/>
      <c r="J100" s="233">
        <f>J272</f>
        <v>0</v>
      </c>
      <c r="K100" s="230"/>
      <c r="L100" s="234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29"/>
      <c r="C101" s="230"/>
      <c r="D101" s="231" t="s">
        <v>199</v>
      </c>
      <c r="E101" s="232"/>
      <c r="F101" s="232"/>
      <c r="G101" s="232"/>
      <c r="H101" s="232"/>
      <c r="I101" s="232"/>
      <c r="J101" s="233">
        <f>J375</f>
        <v>0</v>
      </c>
      <c r="K101" s="230"/>
      <c r="L101" s="234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29"/>
      <c r="C102" s="230"/>
      <c r="D102" s="231" t="s">
        <v>200</v>
      </c>
      <c r="E102" s="232"/>
      <c r="F102" s="232"/>
      <c r="G102" s="232"/>
      <c r="H102" s="232"/>
      <c r="I102" s="232"/>
      <c r="J102" s="233">
        <f>J381</f>
        <v>0</v>
      </c>
      <c r="K102" s="230"/>
      <c r="L102" s="2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9" customFormat="1" ht="24.96" customHeight="1">
      <c r="A103" s="9"/>
      <c r="B103" s="179"/>
      <c r="C103" s="180"/>
      <c r="D103" s="181" t="s">
        <v>201</v>
      </c>
      <c r="E103" s="182"/>
      <c r="F103" s="182"/>
      <c r="G103" s="182"/>
      <c r="H103" s="182"/>
      <c r="I103" s="182"/>
      <c r="J103" s="183">
        <f>J383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2" customFormat="1" ht="19.92" customHeight="1">
      <c r="A104" s="12"/>
      <c r="B104" s="229"/>
      <c r="C104" s="230"/>
      <c r="D104" s="231" t="s">
        <v>202</v>
      </c>
      <c r="E104" s="232"/>
      <c r="F104" s="232"/>
      <c r="G104" s="232"/>
      <c r="H104" s="232"/>
      <c r="I104" s="232"/>
      <c r="J104" s="233">
        <f>J384</f>
        <v>0</v>
      </c>
      <c r="K104" s="230"/>
      <c r="L104" s="234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12" customFormat="1" ht="19.92" customHeight="1">
      <c r="A105" s="12"/>
      <c r="B105" s="229"/>
      <c r="C105" s="230"/>
      <c r="D105" s="231" t="s">
        <v>203</v>
      </c>
      <c r="E105" s="232"/>
      <c r="F105" s="232"/>
      <c r="G105" s="232"/>
      <c r="H105" s="232"/>
      <c r="I105" s="232"/>
      <c r="J105" s="233">
        <f>J405</f>
        <v>0</v>
      </c>
      <c r="K105" s="230"/>
      <c r="L105" s="234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12" customFormat="1" ht="19.92" customHeight="1">
      <c r="A106" s="12"/>
      <c r="B106" s="229"/>
      <c r="C106" s="230"/>
      <c r="D106" s="231" t="s">
        <v>204</v>
      </c>
      <c r="E106" s="232"/>
      <c r="F106" s="232"/>
      <c r="G106" s="232"/>
      <c r="H106" s="232"/>
      <c r="I106" s="232"/>
      <c r="J106" s="233">
        <f>J410</f>
        <v>0</v>
      </c>
      <c r="K106" s="230"/>
      <c r="L106" s="234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="12" customFormat="1" ht="19.92" customHeight="1">
      <c r="A107" s="12"/>
      <c r="B107" s="229"/>
      <c r="C107" s="230"/>
      <c r="D107" s="231" t="s">
        <v>205</v>
      </c>
      <c r="E107" s="232"/>
      <c r="F107" s="232"/>
      <c r="G107" s="232"/>
      <c r="H107" s="232"/>
      <c r="I107" s="232"/>
      <c r="J107" s="233">
        <f>J433</f>
        <v>0</v>
      </c>
      <c r="K107" s="230"/>
      <c r="L107" s="234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="12" customFormat="1" ht="19.92" customHeight="1">
      <c r="A108" s="12"/>
      <c r="B108" s="229"/>
      <c r="C108" s="230"/>
      <c r="D108" s="231" t="s">
        <v>206</v>
      </c>
      <c r="E108" s="232"/>
      <c r="F108" s="232"/>
      <c r="G108" s="232"/>
      <c r="H108" s="232"/>
      <c r="I108" s="232"/>
      <c r="J108" s="233">
        <f>J447</f>
        <v>0</v>
      </c>
      <c r="K108" s="230"/>
      <c r="L108" s="234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="12" customFormat="1" ht="19.92" customHeight="1">
      <c r="A109" s="12"/>
      <c r="B109" s="229"/>
      <c r="C109" s="230"/>
      <c r="D109" s="231" t="s">
        <v>207</v>
      </c>
      <c r="E109" s="232"/>
      <c r="F109" s="232"/>
      <c r="G109" s="232"/>
      <c r="H109" s="232"/>
      <c r="I109" s="232"/>
      <c r="J109" s="233">
        <f>J493</f>
        <v>0</v>
      </c>
      <c r="K109" s="230"/>
      <c r="L109" s="234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s="12" customFormat="1" ht="19.92" customHeight="1">
      <c r="A110" s="12"/>
      <c r="B110" s="229"/>
      <c r="C110" s="230"/>
      <c r="D110" s="231" t="s">
        <v>208</v>
      </c>
      <c r="E110" s="232"/>
      <c r="F110" s="232"/>
      <c r="G110" s="232"/>
      <c r="H110" s="232"/>
      <c r="I110" s="232"/>
      <c r="J110" s="233">
        <f>J506</f>
        <v>0</v>
      </c>
      <c r="K110" s="230"/>
      <c r="L110" s="234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s="12" customFormat="1" ht="19.92" customHeight="1">
      <c r="A111" s="12"/>
      <c r="B111" s="229"/>
      <c r="C111" s="230"/>
      <c r="D111" s="231" t="s">
        <v>209</v>
      </c>
      <c r="E111" s="232"/>
      <c r="F111" s="232"/>
      <c r="G111" s="232"/>
      <c r="H111" s="232"/>
      <c r="I111" s="232"/>
      <c r="J111" s="233">
        <f>J586</f>
        <v>0</v>
      </c>
      <c r="K111" s="230"/>
      <c r="L111" s="234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s="12" customFormat="1" ht="19.92" customHeight="1">
      <c r="A112" s="12"/>
      <c r="B112" s="229"/>
      <c r="C112" s="230"/>
      <c r="D112" s="231" t="s">
        <v>210</v>
      </c>
      <c r="E112" s="232"/>
      <c r="F112" s="232"/>
      <c r="G112" s="232"/>
      <c r="H112" s="232"/>
      <c r="I112" s="232"/>
      <c r="J112" s="233">
        <f>J597</f>
        <v>0</v>
      </c>
      <c r="K112" s="230"/>
      <c r="L112" s="234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s="12" customFormat="1" ht="19.92" customHeight="1">
      <c r="A113" s="12"/>
      <c r="B113" s="229"/>
      <c r="C113" s="230"/>
      <c r="D113" s="231" t="s">
        <v>211</v>
      </c>
      <c r="E113" s="232"/>
      <c r="F113" s="232"/>
      <c r="G113" s="232"/>
      <c r="H113" s="232"/>
      <c r="I113" s="232"/>
      <c r="J113" s="233">
        <f>J641</f>
        <v>0</v>
      </c>
      <c r="K113" s="230"/>
      <c r="L113" s="234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s="12" customFormat="1" ht="19.92" customHeight="1">
      <c r="A114" s="12"/>
      <c r="B114" s="229"/>
      <c r="C114" s="230"/>
      <c r="D114" s="231" t="s">
        <v>212</v>
      </c>
      <c r="E114" s="232"/>
      <c r="F114" s="232"/>
      <c r="G114" s="232"/>
      <c r="H114" s="232"/>
      <c r="I114" s="232"/>
      <c r="J114" s="233">
        <f>J663</f>
        <v>0</v>
      </c>
      <c r="K114" s="230"/>
      <c r="L114" s="234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s="9" customFormat="1" ht="24.96" customHeight="1">
      <c r="A115" s="9"/>
      <c r="B115" s="179"/>
      <c r="C115" s="180"/>
      <c r="D115" s="181" t="s">
        <v>213</v>
      </c>
      <c r="E115" s="182"/>
      <c r="F115" s="182"/>
      <c r="G115" s="182"/>
      <c r="H115" s="182"/>
      <c r="I115" s="182"/>
      <c r="J115" s="183">
        <f>J676</f>
        <v>0</v>
      </c>
      <c r="K115" s="180"/>
      <c r="L115" s="184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21" s="2" customFormat="1" ht="6.96" customHeight="1">
      <c r="A121" s="38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4.96" customHeight="1">
      <c r="A122" s="38"/>
      <c r="B122" s="39"/>
      <c r="C122" s="23" t="s">
        <v>108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16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174" t="str">
        <f>E7</f>
        <v>Stavební úpravy šaten, hokejový stadion, Tachov</v>
      </c>
      <c r="F125" s="32"/>
      <c r="G125" s="32"/>
      <c r="H125" s="32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98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6" t="str">
        <f>E9</f>
        <v>SO 01 - Stavební část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F12</f>
        <v>Tachov</v>
      </c>
      <c r="G129" s="40"/>
      <c r="H129" s="40"/>
      <c r="I129" s="32" t="s">
        <v>22</v>
      </c>
      <c r="J129" s="79" t="str">
        <f>IF(J12="","",J12)</f>
        <v>18. 12. 2025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24</v>
      </c>
      <c r="D131" s="40"/>
      <c r="E131" s="40"/>
      <c r="F131" s="27" t="str">
        <f>E15</f>
        <v>Sportovní zařízení města Tachov p.o.</v>
      </c>
      <c r="G131" s="40"/>
      <c r="H131" s="40"/>
      <c r="I131" s="32" t="s">
        <v>30</v>
      </c>
      <c r="J131" s="36" t="str">
        <f>E21</f>
        <v>ing.Pavel Kodýtek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28</v>
      </c>
      <c r="D132" s="40"/>
      <c r="E132" s="40"/>
      <c r="F132" s="27" t="str">
        <f>IF(E18="","",E18)</f>
        <v>Vyplň údaj</v>
      </c>
      <c r="G132" s="40"/>
      <c r="H132" s="40"/>
      <c r="I132" s="32" t="s">
        <v>33</v>
      </c>
      <c r="J132" s="36" t="str">
        <f>E24</f>
        <v>Sadílek Ladislav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0" customFormat="1" ht="29.28" customHeight="1">
      <c r="A134" s="185"/>
      <c r="B134" s="186"/>
      <c r="C134" s="187" t="s">
        <v>109</v>
      </c>
      <c r="D134" s="188" t="s">
        <v>62</v>
      </c>
      <c r="E134" s="188" t="s">
        <v>58</v>
      </c>
      <c r="F134" s="188" t="s">
        <v>59</v>
      </c>
      <c r="G134" s="188" t="s">
        <v>110</v>
      </c>
      <c r="H134" s="188" t="s">
        <v>111</v>
      </c>
      <c r="I134" s="188" t="s">
        <v>112</v>
      </c>
      <c r="J134" s="188" t="s">
        <v>102</v>
      </c>
      <c r="K134" s="189" t="s">
        <v>113</v>
      </c>
      <c r="L134" s="190"/>
      <c r="M134" s="100" t="s">
        <v>1</v>
      </c>
      <c r="N134" s="101" t="s">
        <v>41</v>
      </c>
      <c r="O134" s="101" t="s">
        <v>114</v>
      </c>
      <c r="P134" s="101" t="s">
        <v>115</v>
      </c>
      <c r="Q134" s="101" t="s">
        <v>116</v>
      </c>
      <c r="R134" s="101" t="s">
        <v>117</v>
      </c>
      <c r="S134" s="101" t="s">
        <v>118</v>
      </c>
      <c r="T134" s="102" t="s">
        <v>119</v>
      </c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</row>
    <row r="135" s="2" customFormat="1" ht="22.8" customHeight="1">
      <c r="A135" s="38"/>
      <c r="B135" s="39"/>
      <c r="C135" s="107" t="s">
        <v>120</v>
      </c>
      <c r="D135" s="40"/>
      <c r="E135" s="40"/>
      <c r="F135" s="40"/>
      <c r="G135" s="40"/>
      <c r="H135" s="40"/>
      <c r="I135" s="40"/>
      <c r="J135" s="191">
        <f>BK135</f>
        <v>0</v>
      </c>
      <c r="K135" s="40"/>
      <c r="L135" s="44"/>
      <c r="M135" s="103"/>
      <c r="N135" s="192"/>
      <c r="O135" s="104"/>
      <c r="P135" s="193">
        <f>P136+P383+P676</f>
        <v>0</v>
      </c>
      <c r="Q135" s="104"/>
      <c r="R135" s="193">
        <f>R136+R383+R676</f>
        <v>35.17587554</v>
      </c>
      <c r="S135" s="104"/>
      <c r="T135" s="194">
        <f>T136+T383+T676</f>
        <v>35.784989799999998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76</v>
      </c>
      <c r="AU135" s="17" t="s">
        <v>104</v>
      </c>
      <c r="BK135" s="195">
        <f>BK136+BK383+BK676</f>
        <v>0</v>
      </c>
    </row>
    <row r="136" s="11" customFormat="1" ht="25.92" customHeight="1">
      <c r="A136" s="11"/>
      <c r="B136" s="196"/>
      <c r="C136" s="197"/>
      <c r="D136" s="198" t="s">
        <v>76</v>
      </c>
      <c r="E136" s="199" t="s">
        <v>214</v>
      </c>
      <c r="F136" s="199" t="s">
        <v>215</v>
      </c>
      <c r="G136" s="197"/>
      <c r="H136" s="197"/>
      <c r="I136" s="200"/>
      <c r="J136" s="201">
        <f>BK136</f>
        <v>0</v>
      </c>
      <c r="K136" s="197"/>
      <c r="L136" s="202"/>
      <c r="M136" s="203"/>
      <c r="N136" s="204"/>
      <c r="O136" s="204"/>
      <c r="P136" s="205">
        <f>P137+P179+P272+P375+P381</f>
        <v>0</v>
      </c>
      <c r="Q136" s="204"/>
      <c r="R136" s="205">
        <f>R137+R179+R272+R375+R381</f>
        <v>29.636712809999999</v>
      </c>
      <c r="S136" s="204"/>
      <c r="T136" s="206">
        <f>T137+T179+T272+T375+T381</f>
        <v>27.087767999999997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207" t="s">
        <v>85</v>
      </c>
      <c r="AT136" s="208" t="s">
        <v>76</v>
      </c>
      <c r="AU136" s="208" t="s">
        <v>77</v>
      </c>
      <c r="AY136" s="207" t="s">
        <v>123</v>
      </c>
      <c r="BK136" s="209">
        <f>BK137+BK179+BK272+BK375+BK381</f>
        <v>0</v>
      </c>
    </row>
    <row r="137" s="11" customFormat="1" ht="22.8" customHeight="1">
      <c r="A137" s="11"/>
      <c r="B137" s="196"/>
      <c r="C137" s="197"/>
      <c r="D137" s="198" t="s">
        <v>76</v>
      </c>
      <c r="E137" s="235" t="s">
        <v>132</v>
      </c>
      <c r="F137" s="235" t="s">
        <v>216</v>
      </c>
      <c r="G137" s="197"/>
      <c r="H137" s="197"/>
      <c r="I137" s="200"/>
      <c r="J137" s="236">
        <f>BK137</f>
        <v>0</v>
      </c>
      <c r="K137" s="197"/>
      <c r="L137" s="202"/>
      <c r="M137" s="203"/>
      <c r="N137" s="204"/>
      <c r="O137" s="204"/>
      <c r="P137" s="205">
        <f>SUM(P138:P178)</f>
        <v>0</v>
      </c>
      <c r="Q137" s="204"/>
      <c r="R137" s="205">
        <f>SUM(R138:R178)</f>
        <v>7.39825686</v>
      </c>
      <c r="S137" s="204"/>
      <c r="T137" s="206">
        <f>SUM(T138:T178)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207" t="s">
        <v>85</v>
      </c>
      <c r="AT137" s="208" t="s">
        <v>76</v>
      </c>
      <c r="AU137" s="208" t="s">
        <v>85</v>
      </c>
      <c r="AY137" s="207" t="s">
        <v>123</v>
      </c>
      <c r="BK137" s="209">
        <f>SUM(BK138:BK178)</f>
        <v>0</v>
      </c>
    </row>
    <row r="138" s="2" customFormat="1" ht="37.8" customHeight="1">
      <c r="A138" s="38"/>
      <c r="B138" s="39"/>
      <c r="C138" s="210" t="s">
        <v>85</v>
      </c>
      <c r="D138" s="210" t="s">
        <v>124</v>
      </c>
      <c r="E138" s="211" t="s">
        <v>217</v>
      </c>
      <c r="F138" s="212" t="s">
        <v>218</v>
      </c>
      <c r="G138" s="213" t="s">
        <v>158</v>
      </c>
      <c r="H138" s="214">
        <v>5.875</v>
      </c>
      <c r="I138" s="215"/>
      <c r="J138" s="216">
        <f>ROUND(I138*H138,2)</f>
        <v>0</v>
      </c>
      <c r="K138" s="212" t="s">
        <v>219</v>
      </c>
      <c r="L138" s="44"/>
      <c r="M138" s="217" t="s">
        <v>1</v>
      </c>
      <c r="N138" s="218" t="s">
        <v>42</v>
      </c>
      <c r="O138" s="91"/>
      <c r="P138" s="219">
        <f>O138*H138</f>
        <v>0</v>
      </c>
      <c r="Q138" s="219">
        <v>0.18310000000000001</v>
      </c>
      <c r="R138" s="219">
        <f>Q138*H138</f>
        <v>1.0757125000000001</v>
      </c>
      <c r="S138" s="219">
        <v>0</v>
      </c>
      <c r="T138" s="22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1" t="s">
        <v>128</v>
      </c>
      <c r="AT138" s="221" t="s">
        <v>124</v>
      </c>
      <c r="AU138" s="221" t="s">
        <v>87</v>
      </c>
      <c r="AY138" s="17" t="s">
        <v>123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7" t="s">
        <v>85</v>
      </c>
      <c r="BK138" s="222">
        <f>ROUND(I138*H138,2)</f>
        <v>0</v>
      </c>
      <c r="BL138" s="17" t="s">
        <v>128</v>
      </c>
      <c r="BM138" s="221" t="s">
        <v>220</v>
      </c>
    </row>
    <row r="139" s="13" customFormat="1">
      <c r="A139" s="13"/>
      <c r="B139" s="237"/>
      <c r="C139" s="238"/>
      <c r="D139" s="239" t="s">
        <v>221</v>
      </c>
      <c r="E139" s="240" t="s">
        <v>1</v>
      </c>
      <c r="F139" s="241" t="s">
        <v>222</v>
      </c>
      <c r="G139" s="238"/>
      <c r="H139" s="240" t="s">
        <v>1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221</v>
      </c>
      <c r="AU139" s="247" t="s">
        <v>87</v>
      </c>
      <c r="AV139" s="13" t="s">
        <v>85</v>
      </c>
      <c r="AW139" s="13" t="s">
        <v>32</v>
      </c>
      <c r="AX139" s="13" t="s">
        <v>77</v>
      </c>
      <c r="AY139" s="247" t="s">
        <v>123</v>
      </c>
    </row>
    <row r="140" s="14" customFormat="1">
      <c r="A140" s="14"/>
      <c r="B140" s="248"/>
      <c r="C140" s="249"/>
      <c r="D140" s="239" t="s">
        <v>221</v>
      </c>
      <c r="E140" s="250" t="s">
        <v>1</v>
      </c>
      <c r="F140" s="251" t="s">
        <v>223</v>
      </c>
      <c r="G140" s="249"/>
      <c r="H140" s="252">
        <v>5.875</v>
      </c>
      <c r="I140" s="253"/>
      <c r="J140" s="249"/>
      <c r="K140" s="249"/>
      <c r="L140" s="254"/>
      <c r="M140" s="255"/>
      <c r="N140" s="256"/>
      <c r="O140" s="256"/>
      <c r="P140" s="256"/>
      <c r="Q140" s="256"/>
      <c r="R140" s="256"/>
      <c r="S140" s="256"/>
      <c r="T140" s="25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8" t="s">
        <v>221</v>
      </c>
      <c r="AU140" s="258" t="s">
        <v>87</v>
      </c>
      <c r="AV140" s="14" t="s">
        <v>87</v>
      </c>
      <c r="AW140" s="14" t="s">
        <v>32</v>
      </c>
      <c r="AX140" s="14" t="s">
        <v>85</v>
      </c>
      <c r="AY140" s="258" t="s">
        <v>123</v>
      </c>
    </row>
    <row r="141" s="2" customFormat="1" ht="37.8" customHeight="1">
      <c r="A141" s="38"/>
      <c r="B141" s="39"/>
      <c r="C141" s="210" t="s">
        <v>87</v>
      </c>
      <c r="D141" s="210" t="s">
        <v>124</v>
      </c>
      <c r="E141" s="211" t="s">
        <v>224</v>
      </c>
      <c r="F141" s="212" t="s">
        <v>225</v>
      </c>
      <c r="G141" s="213" t="s">
        <v>158</v>
      </c>
      <c r="H141" s="214">
        <v>5.875</v>
      </c>
      <c r="I141" s="215"/>
      <c r="J141" s="216">
        <f>ROUND(I141*H141,2)</f>
        <v>0</v>
      </c>
      <c r="K141" s="212" t="s">
        <v>219</v>
      </c>
      <c r="L141" s="44"/>
      <c r="M141" s="217" t="s">
        <v>1</v>
      </c>
      <c r="N141" s="218" t="s">
        <v>42</v>
      </c>
      <c r="O141" s="91"/>
      <c r="P141" s="219">
        <f>O141*H141</f>
        <v>0</v>
      </c>
      <c r="Q141" s="219">
        <v>0.21959999999999999</v>
      </c>
      <c r="R141" s="219">
        <f>Q141*H141</f>
        <v>1.2901499999999999</v>
      </c>
      <c r="S141" s="219">
        <v>0</v>
      </c>
      <c r="T141" s="22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1" t="s">
        <v>128</v>
      </c>
      <c r="AT141" s="221" t="s">
        <v>124</v>
      </c>
      <c r="AU141" s="221" t="s">
        <v>87</v>
      </c>
      <c r="AY141" s="17" t="s">
        <v>123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7" t="s">
        <v>85</v>
      </c>
      <c r="BK141" s="222">
        <f>ROUND(I141*H141,2)</f>
        <v>0</v>
      </c>
      <c r="BL141" s="17" t="s">
        <v>128</v>
      </c>
      <c r="BM141" s="221" t="s">
        <v>226</v>
      </c>
    </row>
    <row r="142" s="13" customFormat="1">
      <c r="A142" s="13"/>
      <c r="B142" s="237"/>
      <c r="C142" s="238"/>
      <c r="D142" s="239" t="s">
        <v>221</v>
      </c>
      <c r="E142" s="240" t="s">
        <v>1</v>
      </c>
      <c r="F142" s="241" t="s">
        <v>222</v>
      </c>
      <c r="G142" s="238"/>
      <c r="H142" s="240" t="s">
        <v>1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221</v>
      </c>
      <c r="AU142" s="247" t="s">
        <v>87</v>
      </c>
      <c r="AV142" s="13" t="s">
        <v>85</v>
      </c>
      <c r="AW142" s="13" t="s">
        <v>32</v>
      </c>
      <c r="AX142" s="13" t="s">
        <v>77</v>
      </c>
      <c r="AY142" s="247" t="s">
        <v>123</v>
      </c>
    </row>
    <row r="143" s="14" customFormat="1">
      <c r="A143" s="14"/>
      <c r="B143" s="248"/>
      <c r="C143" s="249"/>
      <c r="D143" s="239" t="s">
        <v>221</v>
      </c>
      <c r="E143" s="250" t="s">
        <v>1</v>
      </c>
      <c r="F143" s="251" t="s">
        <v>223</v>
      </c>
      <c r="G143" s="249"/>
      <c r="H143" s="252">
        <v>5.875</v>
      </c>
      <c r="I143" s="253"/>
      <c r="J143" s="249"/>
      <c r="K143" s="249"/>
      <c r="L143" s="254"/>
      <c r="M143" s="255"/>
      <c r="N143" s="256"/>
      <c r="O143" s="256"/>
      <c r="P143" s="256"/>
      <c r="Q143" s="256"/>
      <c r="R143" s="256"/>
      <c r="S143" s="256"/>
      <c r="T143" s="25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8" t="s">
        <v>221</v>
      </c>
      <c r="AU143" s="258" t="s">
        <v>87</v>
      </c>
      <c r="AV143" s="14" t="s">
        <v>87</v>
      </c>
      <c r="AW143" s="14" t="s">
        <v>32</v>
      </c>
      <c r="AX143" s="14" t="s">
        <v>85</v>
      </c>
      <c r="AY143" s="258" t="s">
        <v>123</v>
      </c>
    </row>
    <row r="144" s="2" customFormat="1" ht="37.8" customHeight="1">
      <c r="A144" s="38"/>
      <c r="B144" s="39"/>
      <c r="C144" s="210" t="s">
        <v>132</v>
      </c>
      <c r="D144" s="210" t="s">
        <v>124</v>
      </c>
      <c r="E144" s="211" t="s">
        <v>227</v>
      </c>
      <c r="F144" s="212" t="s">
        <v>228</v>
      </c>
      <c r="G144" s="213" t="s">
        <v>158</v>
      </c>
      <c r="H144" s="214">
        <v>1.7</v>
      </c>
      <c r="I144" s="215"/>
      <c r="J144" s="216">
        <f>ROUND(I144*H144,2)</f>
        <v>0</v>
      </c>
      <c r="K144" s="212" t="s">
        <v>219</v>
      </c>
      <c r="L144" s="44"/>
      <c r="M144" s="217" t="s">
        <v>1</v>
      </c>
      <c r="N144" s="218" t="s">
        <v>42</v>
      </c>
      <c r="O144" s="91"/>
      <c r="P144" s="219">
        <f>O144*H144</f>
        <v>0</v>
      </c>
      <c r="Q144" s="219">
        <v>0.27379999999999999</v>
      </c>
      <c r="R144" s="219">
        <f>Q144*H144</f>
        <v>0.46545999999999998</v>
      </c>
      <c r="S144" s="219">
        <v>0</v>
      </c>
      <c r="T144" s="22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1" t="s">
        <v>128</v>
      </c>
      <c r="AT144" s="221" t="s">
        <v>124</v>
      </c>
      <c r="AU144" s="221" t="s">
        <v>87</v>
      </c>
      <c r="AY144" s="17" t="s">
        <v>123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7" t="s">
        <v>85</v>
      </c>
      <c r="BK144" s="222">
        <f>ROUND(I144*H144,2)</f>
        <v>0</v>
      </c>
      <c r="BL144" s="17" t="s">
        <v>128</v>
      </c>
      <c r="BM144" s="221" t="s">
        <v>229</v>
      </c>
    </row>
    <row r="145" s="13" customFormat="1">
      <c r="A145" s="13"/>
      <c r="B145" s="237"/>
      <c r="C145" s="238"/>
      <c r="D145" s="239" t="s">
        <v>221</v>
      </c>
      <c r="E145" s="240" t="s">
        <v>1</v>
      </c>
      <c r="F145" s="241" t="s">
        <v>230</v>
      </c>
      <c r="G145" s="238"/>
      <c r="H145" s="240" t="s">
        <v>1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7" t="s">
        <v>221</v>
      </c>
      <c r="AU145" s="247" t="s">
        <v>87</v>
      </c>
      <c r="AV145" s="13" t="s">
        <v>85</v>
      </c>
      <c r="AW145" s="13" t="s">
        <v>32</v>
      </c>
      <c r="AX145" s="13" t="s">
        <v>77</v>
      </c>
      <c r="AY145" s="247" t="s">
        <v>123</v>
      </c>
    </row>
    <row r="146" s="14" customFormat="1">
      <c r="A146" s="14"/>
      <c r="B146" s="248"/>
      <c r="C146" s="249"/>
      <c r="D146" s="239" t="s">
        <v>221</v>
      </c>
      <c r="E146" s="250" t="s">
        <v>1</v>
      </c>
      <c r="F146" s="251" t="s">
        <v>231</v>
      </c>
      <c r="G146" s="249"/>
      <c r="H146" s="252">
        <v>1.7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8" t="s">
        <v>221</v>
      </c>
      <c r="AU146" s="258" t="s">
        <v>87</v>
      </c>
      <c r="AV146" s="14" t="s">
        <v>87</v>
      </c>
      <c r="AW146" s="14" t="s">
        <v>32</v>
      </c>
      <c r="AX146" s="14" t="s">
        <v>85</v>
      </c>
      <c r="AY146" s="258" t="s">
        <v>123</v>
      </c>
    </row>
    <row r="147" s="2" customFormat="1" ht="33" customHeight="1">
      <c r="A147" s="38"/>
      <c r="B147" s="39"/>
      <c r="C147" s="210" t="s">
        <v>128</v>
      </c>
      <c r="D147" s="210" t="s">
        <v>124</v>
      </c>
      <c r="E147" s="211" t="s">
        <v>232</v>
      </c>
      <c r="F147" s="212" t="s">
        <v>233</v>
      </c>
      <c r="G147" s="213" t="s">
        <v>234</v>
      </c>
      <c r="H147" s="214">
        <v>1</v>
      </c>
      <c r="I147" s="215"/>
      <c r="J147" s="216">
        <f>ROUND(I147*H147,2)</f>
        <v>0</v>
      </c>
      <c r="K147" s="212" t="s">
        <v>219</v>
      </c>
      <c r="L147" s="44"/>
      <c r="M147" s="217" t="s">
        <v>1</v>
      </c>
      <c r="N147" s="218" t="s">
        <v>42</v>
      </c>
      <c r="O147" s="91"/>
      <c r="P147" s="219">
        <f>O147*H147</f>
        <v>0</v>
      </c>
      <c r="Q147" s="219">
        <v>0.022280000000000001</v>
      </c>
      <c r="R147" s="219">
        <f>Q147*H147</f>
        <v>0.022280000000000001</v>
      </c>
      <c r="S147" s="219">
        <v>0</v>
      </c>
      <c r="T147" s="22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1" t="s">
        <v>128</v>
      </c>
      <c r="AT147" s="221" t="s">
        <v>124</v>
      </c>
      <c r="AU147" s="221" t="s">
        <v>87</v>
      </c>
      <c r="AY147" s="17" t="s">
        <v>123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7" t="s">
        <v>85</v>
      </c>
      <c r="BK147" s="222">
        <f>ROUND(I147*H147,2)</f>
        <v>0</v>
      </c>
      <c r="BL147" s="17" t="s">
        <v>128</v>
      </c>
      <c r="BM147" s="221" t="s">
        <v>235</v>
      </c>
    </row>
    <row r="148" s="13" customFormat="1">
      <c r="A148" s="13"/>
      <c r="B148" s="237"/>
      <c r="C148" s="238"/>
      <c r="D148" s="239" t="s">
        <v>221</v>
      </c>
      <c r="E148" s="240" t="s">
        <v>1</v>
      </c>
      <c r="F148" s="241" t="s">
        <v>236</v>
      </c>
      <c r="G148" s="238"/>
      <c r="H148" s="240" t="s">
        <v>1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221</v>
      </c>
      <c r="AU148" s="247" t="s">
        <v>87</v>
      </c>
      <c r="AV148" s="13" t="s">
        <v>85</v>
      </c>
      <c r="AW148" s="13" t="s">
        <v>32</v>
      </c>
      <c r="AX148" s="13" t="s">
        <v>77</v>
      </c>
      <c r="AY148" s="247" t="s">
        <v>123</v>
      </c>
    </row>
    <row r="149" s="14" customFormat="1">
      <c r="A149" s="14"/>
      <c r="B149" s="248"/>
      <c r="C149" s="249"/>
      <c r="D149" s="239" t="s">
        <v>221</v>
      </c>
      <c r="E149" s="250" t="s">
        <v>1</v>
      </c>
      <c r="F149" s="251" t="s">
        <v>85</v>
      </c>
      <c r="G149" s="249"/>
      <c r="H149" s="252">
        <v>1</v>
      </c>
      <c r="I149" s="253"/>
      <c r="J149" s="249"/>
      <c r="K149" s="249"/>
      <c r="L149" s="254"/>
      <c r="M149" s="255"/>
      <c r="N149" s="256"/>
      <c r="O149" s="256"/>
      <c r="P149" s="256"/>
      <c r="Q149" s="256"/>
      <c r="R149" s="256"/>
      <c r="S149" s="256"/>
      <c r="T149" s="25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8" t="s">
        <v>221</v>
      </c>
      <c r="AU149" s="258" t="s">
        <v>87</v>
      </c>
      <c r="AV149" s="14" t="s">
        <v>87</v>
      </c>
      <c r="AW149" s="14" t="s">
        <v>32</v>
      </c>
      <c r="AX149" s="14" t="s">
        <v>85</v>
      </c>
      <c r="AY149" s="258" t="s">
        <v>123</v>
      </c>
    </row>
    <row r="150" s="2" customFormat="1" ht="33" customHeight="1">
      <c r="A150" s="38"/>
      <c r="B150" s="39"/>
      <c r="C150" s="210" t="s">
        <v>139</v>
      </c>
      <c r="D150" s="210" t="s">
        <v>124</v>
      </c>
      <c r="E150" s="211" t="s">
        <v>237</v>
      </c>
      <c r="F150" s="212" t="s">
        <v>238</v>
      </c>
      <c r="G150" s="213" t="s">
        <v>234</v>
      </c>
      <c r="H150" s="214">
        <v>1</v>
      </c>
      <c r="I150" s="215"/>
      <c r="J150" s="216">
        <f>ROUND(I150*H150,2)</f>
        <v>0</v>
      </c>
      <c r="K150" s="212" t="s">
        <v>219</v>
      </c>
      <c r="L150" s="44"/>
      <c r="M150" s="217" t="s">
        <v>1</v>
      </c>
      <c r="N150" s="218" t="s">
        <v>42</v>
      </c>
      <c r="O150" s="91"/>
      <c r="P150" s="219">
        <f>O150*H150</f>
        <v>0</v>
      </c>
      <c r="Q150" s="219">
        <v>0.045949999999999998</v>
      </c>
      <c r="R150" s="219">
        <f>Q150*H150</f>
        <v>0.045949999999999998</v>
      </c>
      <c r="S150" s="219">
        <v>0</v>
      </c>
      <c r="T150" s="22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1" t="s">
        <v>128</v>
      </c>
      <c r="AT150" s="221" t="s">
        <v>124</v>
      </c>
      <c r="AU150" s="221" t="s">
        <v>87</v>
      </c>
      <c r="AY150" s="17" t="s">
        <v>123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7" t="s">
        <v>85</v>
      </c>
      <c r="BK150" s="222">
        <f>ROUND(I150*H150,2)</f>
        <v>0</v>
      </c>
      <c r="BL150" s="17" t="s">
        <v>128</v>
      </c>
      <c r="BM150" s="221" t="s">
        <v>239</v>
      </c>
    </row>
    <row r="151" s="13" customFormat="1">
      <c r="A151" s="13"/>
      <c r="B151" s="237"/>
      <c r="C151" s="238"/>
      <c r="D151" s="239" t="s">
        <v>221</v>
      </c>
      <c r="E151" s="240" t="s">
        <v>1</v>
      </c>
      <c r="F151" s="241" t="s">
        <v>164</v>
      </c>
      <c r="G151" s="238"/>
      <c r="H151" s="240" t="s">
        <v>1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221</v>
      </c>
      <c r="AU151" s="247" t="s">
        <v>87</v>
      </c>
      <c r="AV151" s="13" t="s">
        <v>85</v>
      </c>
      <c r="AW151" s="13" t="s">
        <v>32</v>
      </c>
      <c r="AX151" s="13" t="s">
        <v>77</v>
      </c>
      <c r="AY151" s="247" t="s">
        <v>123</v>
      </c>
    </row>
    <row r="152" s="14" customFormat="1">
      <c r="A152" s="14"/>
      <c r="B152" s="248"/>
      <c r="C152" s="249"/>
      <c r="D152" s="239" t="s">
        <v>221</v>
      </c>
      <c r="E152" s="250" t="s">
        <v>1</v>
      </c>
      <c r="F152" s="251" t="s">
        <v>85</v>
      </c>
      <c r="G152" s="249"/>
      <c r="H152" s="252">
        <v>1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8" t="s">
        <v>221</v>
      </c>
      <c r="AU152" s="258" t="s">
        <v>87</v>
      </c>
      <c r="AV152" s="14" t="s">
        <v>87</v>
      </c>
      <c r="AW152" s="14" t="s">
        <v>32</v>
      </c>
      <c r="AX152" s="14" t="s">
        <v>85</v>
      </c>
      <c r="AY152" s="258" t="s">
        <v>123</v>
      </c>
    </row>
    <row r="153" s="2" customFormat="1" ht="33" customHeight="1">
      <c r="A153" s="38"/>
      <c r="B153" s="39"/>
      <c r="C153" s="210" t="s">
        <v>135</v>
      </c>
      <c r="D153" s="210" t="s">
        <v>124</v>
      </c>
      <c r="E153" s="211" t="s">
        <v>240</v>
      </c>
      <c r="F153" s="212" t="s">
        <v>241</v>
      </c>
      <c r="G153" s="213" t="s">
        <v>234</v>
      </c>
      <c r="H153" s="214">
        <v>2</v>
      </c>
      <c r="I153" s="215"/>
      <c r="J153" s="216">
        <f>ROUND(I153*H153,2)</f>
        <v>0</v>
      </c>
      <c r="K153" s="212" t="s">
        <v>219</v>
      </c>
      <c r="L153" s="44"/>
      <c r="M153" s="217" t="s">
        <v>1</v>
      </c>
      <c r="N153" s="218" t="s">
        <v>42</v>
      </c>
      <c r="O153" s="91"/>
      <c r="P153" s="219">
        <f>O153*H153</f>
        <v>0</v>
      </c>
      <c r="Q153" s="219">
        <v>0.03193</v>
      </c>
      <c r="R153" s="219">
        <f>Q153*H153</f>
        <v>0.06386</v>
      </c>
      <c r="S153" s="219">
        <v>0</v>
      </c>
      <c r="T153" s="22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1" t="s">
        <v>128</v>
      </c>
      <c r="AT153" s="221" t="s">
        <v>124</v>
      </c>
      <c r="AU153" s="221" t="s">
        <v>87</v>
      </c>
      <c r="AY153" s="17" t="s">
        <v>123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7" t="s">
        <v>85</v>
      </c>
      <c r="BK153" s="222">
        <f>ROUND(I153*H153,2)</f>
        <v>0</v>
      </c>
      <c r="BL153" s="17" t="s">
        <v>128</v>
      </c>
      <c r="BM153" s="221" t="s">
        <v>242</v>
      </c>
    </row>
    <row r="154" s="13" customFormat="1">
      <c r="A154" s="13"/>
      <c r="B154" s="237"/>
      <c r="C154" s="238"/>
      <c r="D154" s="239" t="s">
        <v>221</v>
      </c>
      <c r="E154" s="240" t="s">
        <v>1</v>
      </c>
      <c r="F154" s="241" t="s">
        <v>176</v>
      </c>
      <c r="G154" s="238"/>
      <c r="H154" s="240" t="s">
        <v>1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7" t="s">
        <v>221</v>
      </c>
      <c r="AU154" s="247" t="s">
        <v>87</v>
      </c>
      <c r="AV154" s="13" t="s">
        <v>85</v>
      </c>
      <c r="AW154" s="13" t="s">
        <v>32</v>
      </c>
      <c r="AX154" s="13" t="s">
        <v>77</v>
      </c>
      <c r="AY154" s="247" t="s">
        <v>123</v>
      </c>
    </row>
    <row r="155" s="14" customFormat="1">
      <c r="A155" s="14"/>
      <c r="B155" s="248"/>
      <c r="C155" s="249"/>
      <c r="D155" s="239" t="s">
        <v>221</v>
      </c>
      <c r="E155" s="250" t="s">
        <v>1</v>
      </c>
      <c r="F155" s="251" t="s">
        <v>87</v>
      </c>
      <c r="G155" s="249"/>
      <c r="H155" s="252">
        <v>2</v>
      </c>
      <c r="I155" s="253"/>
      <c r="J155" s="249"/>
      <c r="K155" s="249"/>
      <c r="L155" s="254"/>
      <c r="M155" s="255"/>
      <c r="N155" s="256"/>
      <c r="O155" s="256"/>
      <c r="P155" s="256"/>
      <c r="Q155" s="256"/>
      <c r="R155" s="256"/>
      <c r="S155" s="256"/>
      <c r="T155" s="25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8" t="s">
        <v>221</v>
      </c>
      <c r="AU155" s="258" t="s">
        <v>87</v>
      </c>
      <c r="AV155" s="14" t="s">
        <v>87</v>
      </c>
      <c r="AW155" s="14" t="s">
        <v>32</v>
      </c>
      <c r="AX155" s="14" t="s">
        <v>85</v>
      </c>
      <c r="AY155" s="258" t="s">
        <v>123</v>
      </c>
    </row>
    <row r="156" s="2" customFormat="1" ht="33" customHeight="1">
      <c r="A156" s="38"/>
      <c r="B156" s="39"/>
      <c r="C156" s="210" t="s">
        <v>145</v>
      </c>
      <c r="D156" s="210" t="s">
        <v>124</v>
      </c>
      <c r="E156" s="211" t="s">
        <v>243</v>
      </c>
      <c r="F156" s="212" t="s">
        <v>244</v>
      </c>
      <c r="G156" s="213" t="s">
        <v>158</v>
      </c>
      <c r="H156" s="214">
        <v>2.1000000000000001</v>
      </c>
      <c r="I156" s="215"/>
      <c r="J156" s="216">
        <f>ROUND(I156*H156,2)</f>
        <v>0</v>
      </c>
      <c r="K156" s="212" t="s">
        <v>219</v>
      </c>
      <c r="L156" s="44"/>
      <c r="M156" s="217" t="s">
        <v>1</v>
      </c>
      <c r="N156" s="218" t="s">
        <v>42</v>
      </c>
      <c r="O156" s="91"/>
      <c r="P156" s="219">
        <f>O156*H156</f>
        <v>0</v>
      </c>
      <c r="Q156" s="219">
        <v>0.061969999999999997</v>
      </c>
      <c r="R156" s="219">
        <f>Q156*H156</f>
        <v>0.130137</v>
      </c>
      <c r="S156" s="219">
        <v>0</v>
      </c>
      <c r="T156" s="22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1" t="s">
        <v>128</v>
      </c>
      <c r="AT156" s="221" t="s">
        <v>124</v>
      </c>
      <c r="AU156" s="221" t="s">
        <v>87</v>
      </c>
      <c r="AY156" s="17" t="s">
        <v>123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7" t="s">
        <v>85</v>
      </c>
      <c r="BK156" s="222">
        <f>ROUND(I156*H156,2)</f>
        <v>0</v>
      </c>
      <c r="BL156" s="17" t="s">
        <v>128</v>
      </c>
      <c r="BM156" s="221" t="s">
        <v>245</v>
      </c>
    </row>
    <row r="157" s="13" customFormat="1">
      <c r="A157" s="13"/>
      <c r="B157" s="237"/>
      <c r="C157" s="238"/>
      <c r="D157" s="239" t="s">
        <v>221</v>
      </c>
      <c r="E157" s="240" t="s">
        <v>1</v>
      </c>
      <c r="F157" s="241" t="s">
        <v>230</v>
      </c>
      <c r="G157" s="238"/>
      <c r="H157" s="240" t="s">
        <v>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221</v>
      </c>
      <c r="AU157" s="247" t="s">
        <v>87</v>
      </c>
      <c r="AV157" s="13" t="s">
        <v>85</v>
      </c>
      <c r="AW157" s="13" t="s">
        <v>32</v>
      </c>
      <c r="AX157" s="13" t="s">
        <v>77</v>
      </c>
      <c r="AY157" s="247" t="s">
        <v>123</v>
      </c>
    </row>
    <row r="158" s="14" customFormat="1">
      <c r="A158" s="14"/>
      <c r="B158" s="248"/>
      <c r="C158" s="249"/>
      <c r="D158" s="239" t="s">
        <v>221</v>
      </c>
      <c r="E158" s="250" t="s">
        <v>1</v>
      </c>
      <c r="F158" s="251" t="s">
        <v>246</v>
      </c>
      <c r="G158" s="249"/>
      <c r="H158" s="252">
        <v>2.1000000000000001</v>
      </c>
      <c r="I158" s="253"/>
      <c r="J158" s="249"/>
      <c r="K158" s="249"/>
      <c r="L158" s="254"/>
      <c r="M158" s="255"/>
      <c r="N158" s="256"/>
      <c r="O158" s="256"/>
      <c r="P158" s="256"/>
      <c r="Q158" s="256"/>
      <c r="R158" s="256"/>
      <c r="S158" s="256"/>
      <c r="T158" s="25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8" t="s">
        <v>221</v>
      </c>
      <c r="AU158" s="258" t="s">
        <v>87</v>
      </c>
      <c r="AV158" s="14" t="s">
        <v>87</v>
      </c>
      <c r="AW158" s="14" t="s">
        <v>32</v>
      </c>
      <c r="AX158" s="14" t="s">
        <v>85</v>
      </c>
      <c r="AY158" s="258" t="s">
        <v>123</v>
      </c>
    </row>
    <row r="159" s="2" customFormat="1" ht="24.15" customHeight="1">
      <c r="A159" s="38"/>
      <c r="B159" s="39"/>
      <c r="C159" s="210" t="s">
        <v>138</v>
      </c>
      <c r="D159" s="210" t="s">
        <v>124</v>
      </c>
      <c r="E159" s="211" t="s">
        <v>247</v>
      </c>
      <c r="F159" s="212" t="s">
        <v>248</v>
      </c>
      <c r="G159" s="213" t="s">
        <v>158</v>
      </c>
      <c r="H159" s="214">
        <v>18.292999999999999</v>
      </c>
      <c r="I159" s="215"/>
      <c r="J159" s="216">
        <f>ROUND(I159*H159,2)</f>
        <v>0</v>
      </c>
      <c r="K159" s="212" t="s">
        <v>219</v>
      </c>
      <c r="L159" s="44"/>
      <c r="M159" s="217" t="s">
        <v>1</v>
      </c>
      <c r="N159" s="218" t="s">
        <v>42</v>
      </c>
      <c r="O159" s="91"/>
      <c r="P159" s="219">
        <f>O159*H159</f>
        <v>0</v>
      </c>
      <c r="Q159" s="219">
        <v>0.061719999999999997</v>
      </c>
      <c r="R159" s="219">
        <f>Q159*H159</f>
        <v>1.12904396</v>
      </c>
      <c r="S159" s="219">
        <v>0</v>
      </c>
      <c r="T159" s="22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1" t="s">
        <v>128</v>
      </c>
      <c r="AT159" s="221" t="s">
        <v>124</v>
      </c>
      <c r="AU159" s="221" t="s">
        <v>87</v>
      </c>
      <c r="AY159" s="17" t="s">
        <v>123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7" t="s">
        <v>85</v>
      </c>
      <c r="BK159" s="222">
        <f>ROUND(I159*H159,2)</f>
        <v>0</v>
      </c>
      <c r="BL159" s="17" t="s">
        <v>128</v>
      </c>
      <c r="BM159" s="221" t="s">
        <v>249</v>
      </c>
    </row>
    <row r="160" s="13" customFormat="1">
      <c r="A160" s="13"/>
      <c r="B160" s="237"/>
      <c r="C160" s="238"/>
      <c r="D160" s="239" t="s">
        <v>221</v>
      </c>
      <c r="E160" s="240" t="s">
        <v>1</v>
      </c>
      <c r="F160" s="241" t="s">
        <v>250</v>
      </c>
      <c r="G160" s="238"/>
      <c r="H160" s="240" t="s">
        <v>1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221</v>
      </c>
      <c r="AU160" s="247" t="s">
        <v>87</v>
      </c>
      <c r="AV160" s="13" t="s">
        <v>85</v>
      </c>
      <c r="AW160" s="13" t="s">
        <v>32</v>
      </c>
      <c r="AX160" s="13" t="s">
        <v>77</v>
      </c>
      <c r="AY160" s="247" t="s">
        <v>123</v>
      </c>
    </row>
    <row r="161" s="14" customFormat="1">
      <c r="A161" s="14"/>
      <c r="B161" s="248"/>
      <c r="C161" s="249"/>
      <c r="D161" s="239" t="s">
        <v>221</v>
      </c>
      <c r="E161" s="250" t="s">
        <v>1</v>
      </c>
      <c r="F161" s="251" t="s">
        <v>251</v>
      </c>
      <c r="G161" s="249"/>
      <c r="H161" s="252">
        <v>17.774999999999999</v>
      </c>
      <c r="I161" s="253"/>
      <c r="J161" s="249"/>
      <c r="K161" s="249"/>
      <c r="L161" s="254"/>
      <c r="M161" s="255"/>
      <c r="N161" s="256"/>
      <c r="O161" s="256"/>
      <c r="P161" s="256"/>
      <c r="Q161" s="256"/>
      <c r="R161" s="256"/>
      <c r="S161" s="256"/>
      <c r="T161" s="25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8" t="s">
        <v>221</v>
      </c>
      <c r="AU161" s="258" t="s">
        <v>87</v>
      </c>
      <c r="AV161" s="14" t="s">
        <v>87</v>
      </c>
      <c r="AW161" s="14" t="s">
        <v>32</v>
      </c>
      <c r="AX161" s="14" t="s">
        <v>77</v>
      </c>
      <c r="AY161" s="258" t="s">
        <v>123</v>
      </c>
    </row>
    <row r="162" s="13" customFormat="1">
      <c r="A162" s="13"/>
      <c r="B162" s="237"/>
      <c r="C162" s="238"/>
      <c r="D162" s="239" t="s">
        <v>221</v>
      </c>
      <c r="E162" s="240" t="s">
        <v>1</v>
      </c>
      <c r="F162" s="241" t="s">
        <v>252</v>
      </c>
      <c r="G162" s="238"/>
      <c r="H162" s="240" t="s">
        <v>1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221</v>
      </c>
      <c r="AU162" s="247" t="s">
        <v>87</v>
      </c>
      <c r="AV162" s="13" t="s">
        <v>85</v>
      </c>
      <c r="AW162" s="13" t="s">
        <v>32</v>
      </c>
      <c r="AX162" s="13" t="s">
        <v>77</v>
      </c>
      <c r="AY162" s="247" t="s">
        <v>123</v>
      </c>
    </row>
    <row r="163" s="14" customFormat="1">
      <c r="A163" s="14"/>
      <c r="B163" s="248"/>
      <c r="C163" s="249"/>
      <c r="D163" s="239" t="s">
        <v>221</v>
      </c>
      <c r="E163" s="250" t="s">
        <v>1</v>
      </c>
      <c r="F163" s="251" t="s">
        <v>253</v>
      </c>
      <c r="G163" s="249"/>
      <c r="H163" s="252">
        <v>0.51800000000000002</v>
      </c>
      <c r="I163" s="253"/>
      <c r="J163" s="249"/>
      <c r="K163" s="249"/>
      <c r="L163" s="254"/>
      <c r="M163" s="255"/>
      <c r="N163" s="256"/>
      <c r="O163" s="256"/>
      <c r="P163" s="256"/>
      <c r="Q163" s="256"/>
      <c r="R163" s="256"/>
      <c r="S163" s="256"/>
      <c r="T163" s="25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8" t="s">
        <v>221</v>
      </c>
      <c r="AU163" s="258" t="s">
        <v>87</v>
      </c>
      <c r="AV163" s="14" t="s">
        <v>87</v>
      </c>
      <c r="AW163" s="14" t="s">
        <v>32</v>
      </c>
      <c r="AX163" s="14" t="s">
        <v>77</v>
      </c>
      <c r="AY163" s="258" t="s">
        <v>123</v>
      </c>
    </row>
    <row r="164" s="15" customFormat="1">
      <c r="A164" s="15"/>
      <c r="B164" s="259"/>
      <c r="C164" s="260"/>
      <c r="D164" s="239" t="s">
        <v>221</v>
      </c>
      <c r="E164" s="261" t="s">
        <v>1</v>
      </c>
      <c r="F164" s="262" t="s">
        <v>254</v>
      </c>
      <c r="G164" s="260"/>
      <c r="H164" s="263">
        <v>18.292999999999999</v>
      </c>
      <c r="I164" s="264"/>
      <c r="J164" s="260"/>
      <c r="K164" s="260"/>
      <c r="L164" s="265"/>
      <c r="M164" s="266"/>
      <c r="N164" s="267"/>
      <c r="O164" s="267"/>
      <c r="P164" s="267"/>
      <c r="Q164" s="267"/>
      <c r="R164" s="267"/>
      <c r="S164" s="267"/>
      <c r="T164" s="26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9" t="s">
        <v>221</v>
      </c>
      <c r="AU164" s="269" t="s">
        <v>87</v>
      </c>
      <c r="AV164" s="15" t="s">
        <v>128</v>
      </c>
      <c r="AW164" s="15" t="s">
        <v>32</v>
      </c>
      <c r="AX164" s="15" t="s">
        <v>85</v>
      </c>
      <c r="AY164" s="269" t="s">
        <v>123</v>
      </c>
    </row>
    <row r="165" s="2" customFormat="1" ht="24.15" customHeight="1">
      <c r="A165" s="38"/>
      <c r="B165" s="39"/>
      <c r="C165" s="210" t="s">
        <v>152</v>
      </c>
      <c r="D165" s="210" t="s">
        <v>124</v>
      </c>
      <c r="E165" s="211" t="s">
        <v>255</v>
      </c>
      <c r="F165" s="212" t="s">
        <v>256</v>
      </c>
      <c r="G165" s="213" t="s">
        <v>158</v>
      </c>
      <c r="H165" s="214">
        <v>29.140000000000001</v>
      </c>
      <c r="I165" s="215"/>
      <c r="J165" s="216">
        <f>ROUND(I165*H165,2)</f>
        <v>0</v>
      </c>
      <c r="K165" s="212" t="s">
        <v>219</v>
      </c>
      <c r="L165" s="44"/>
      <c r="M165" s="217" t="s">
        <v>1</v>
      </c>
      <c r="N165" s="218" t="s">
        <v>42</v>
      </c>
      <c r="O165" s="91"/>
      <c r="P165" s="219">
        <f>O165*H165</f>
        <v>0</v>
      </c>
      <c r="Q165" s="219">
        <v>0.079210000000000003</v>
      </c>
      <c r="R165" s="219">
        <f>Q165*H165</f>
        <v>2.3081794000000002</v>
      </c>
      <c r="S165" s="219">
        <v>0</v>
      </c>
      <c r="T165" s="22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1" t="s">
        <v>128</v>
      </c>
      <c r="AT165" s="221" t="s">
        <v>124</v>
      </c>
      <c r="AU165" s="221" t="s">
        <v>87</v>
      </c>
      <c r="AY165" s="17" t="s">
        <v>123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7" t="s">
        <v>85</v>
      </c>
      <c r="BK165" s="222">
        <f>ROUND(I165*H165,2)</f>
        <v>0</v>
      </c>
      <c r="BL165" s="17" t="s">
        <v>128</v>
      </c>
      <c r="BM165" s="221" t="s">
        <v>257</v>
      </c>
    </row>
    <row r="166" s="14" customFormat="1">
      <c r="A166" s="14"/>
      <c r="B166" s="248"/>
      <c r="C166" s="249"/>
      <c r="D166" s="239" t="s">
        <v>221</v>
      </c>
      <c r="E166" s="250" t="s">
        <v>1</v>
      </c>
      <c r="F166" s="251" t="s">
        <v>258</v>
      </c>
      <c r="G166" s="249"/>
      <c r="H166" s="252">
        <v>29.140000000000001</v>
      </c>
      <c r="I166" s="253"/>
      <c r="J166" s="249"/>
      <c r="K166" s="249"/>
      <c r="L166" s="254"/>
      <c r="M166" s="255"/>
      <c r="N166" s="256"/>
      <c r="O166" s="256"/>
      <c r="P166" s="256"/>
      <c r="Q166" s="256"/>
      <c r="R166" s="256"/>
      <c r="S166" s="256"/>
      <c r="T166" s="25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8" t="s">
        <v>221</v>
      </c>
      <c r="AU166" s="258" t="s">
        <v>87</v>
      </c>
      <c r="AV166" s="14" t="s">
        <v>87</v>
      </c>
      <c r="AW166" s="14" t="s">
        <v>32</v>
      </c>
      <c r="AX166" s="14" t="s">
        <v>85</v>
      </c>
      <c r="AY166" s="258" t="s">
        <v>123</v>
      </c>
    </row>
    <row r="167" s="2" customFormat="1" ht="24.15" customHeight="1">
      <c r="A167" s="38"/>
      <c r="B167" s="39"/>
      <c r="C167" s="210" t="s">
        <v>142</v>
      </c>
      <c r="D167" s="210" t="s">
        <v>124</v>
      </c>
      <c r="E167" s="211" t="s">
        <v>259</v>
      </c>
      <c r="F167" s="212" t="s">
        <v>260</v>
      </c>
      <c r="G167" s="213" t="s">
        <v>127</v>
      </c>
      <c r="H167" s="214">
        <v>5.75</v>
      </c>
      <c r="I167" s="215"/>
      <c r="J167" s="216">
        <f>ROUND(I167*H167,2)</f>
        <v>0</v>
      </c>
      <c r="K167" s="212" t="s">
        <v>219</v>
      </c>
      <c r="L167" s="44"/>
      <c r="M167" s="217" t="s">
        <v>1</v>
      </c>
      <c r="N167" s="218" t="s">
        <v>42</v>
      </c>
      <c r="O167" s="91"/>
      <c r="P167" s="219">
        <f>O167*H167</f>
        <v>0</v>
      </c>
      <c r="Q167" s="219">
        <v>8.0000000000000007E-05</v>
      </c>
      <c r="R167" s="219">
        <f>Q167*H167</f>
        <v>0.00046000000000000001</v>
      </c>
      <c r="S167" s="219">
        <v>0</v>
      </c>
      <c r="T167" s="22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1" t="s">
        <v>128</v>
      </c>
      <c r="AT167" s="221" t="s">
        <v>124</v>
      </c>
      <c r="AU167" s="221" t="s">
        <v>87</v>
      </c>
      <c r="AY167" s="17" t="s">
        <v>123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7" t="s">
        <v>85</v>
      </c>
      <c r="BK167" s="222">
        <f>ROUND(I167*H167,2)</f>
        <v>0</v>
      </c>
      <c r="BL167" s="17" t="s">
        <v>128</v>
      </c>
      <c r="BM167" s="221" t="s">
        <v>261</v>
      </c>
    </row>
    <row r="168" s="14" customFormat="1">
      <c r="A168" s="14"/>
      <c r="B168" s="248"/>
      <c r="C168" s="249"/>
      <c r="D168" s="239" t="s">
        <v>221</v>
      </c>
      <c r="E168" s="250" t="s">
        <v>1</v>
      </c>
      <c r="F168" s="251" t="s">
        <v>262</v>
      </c>
      <c r="G168" s="249"/>
      <c r="H168" s="252">
        <v>5.75</v>
      </c>
      <c r="I168" s="253"/>
      <c r="J168" s="249"/>
      <c r="K168" s="249"/>
      <c r="L168" s="254"/>
      <c r="M168" s="255"/>
      <c r="N168" s="256"/>
      <c r="O168" s="256"/>
      <c r="P168" s="256"/>
      <c r="Q168" s="256"/>
      <c r="R168" s="256"/>
      <c r="S168" s="256"/>
      <c r="T168" s="25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8" t="s">
        <v>221</v>
      </c>
      <c r="AU168" s="258" t="s">
        <v>87</v>
      </c>
      <c r="AV168" s="14" t="s">
        <v>87</v>
      </c>
      <c r="AW168" s="14" t="s">
        <v>32</v>
      </c>
      <c r="AX168" s="14" t="s">
        <v>85</v>
      </c>
      <c r="AY168" s="258" t="s">
        <v>123</v>
      </c>
    </row>
    <row r="169" s="2" customFormat="1" ht="24.15" customHeight="1">
      <c r="A169" s="38"/>
      <c r="B169" s="39"/>
      <c r="C169" s="210" t="s">
        <v>160</v>
      </c>
      <c r="D169" s="210" t="s">
        <v>124</v>
      </c>
      <c r="E169" s="211" t="s">
        <v>263</v>
      </c>
      <c r="F169" s="212" t="s">
        <v>264</v>
      </c>
      <c r="G169" s="213" t="s">
        <v>127</v>
      </c>
      <c r="H169" s="214">
        <v>9.8000000000000007</v>
      </c>
      <c r="I169" s="215"/>
      <c r="J169" s="216">
        <f>ROUND(I169*H169,2)</f>
        <v>0</v>
      </c>
      <c r="K169" s="212" t="s">
        <v>219</v>
      </c>
      <c r="L169" s="44"/>
      <c r="M169" s="217" t="s">
        <v>1</v>
      </c>
      <c r="N169" s="218" t="s">
        <v>42</v>
      </c>
      <c r="O169" s="91"/>
      <c r="P169" s="219">
        <f>O169*H169</f>
        <v>0</v>
      </c>
      <c r="Q169" s="219">
        <v>0.00012</v>
      </c>
      <c r="R169" s="219">
        <f>Q169*H169</f>
        <v>0.0011760000000000002</v>
      </c>
      <c r="S169" s="219">
        <v>0</v>
      </c>
      <c r="T169" s="22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1" t="s">
        <v>128</v>
      </c>
      <c r="AT169" s="221" t="s">
        <v>124</v>
      </c>
      <c r="AU169" s="221" t="s">
        <v>87</v>
      </c>
      <c r="AY169" s="17" t="s">
        <v>123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7" t="s">
        <v>85</v>
      </c>
      <c r="BK169" s="222">
        <f>ROUND(I169*H169,2)</f>
        <v>0</v>
      </c>
      <c r="BL169" s="17" t="s">
        <v>128</v>
      </c>
      <c r="BM169" s="221" t="s">
        <v>265</v>
      </c>
    </row>
    <row r="170" s="14" customFormat="1">
      <c r="A170" s="14"/>
      <c r="B170" s="248"/>
      <c r="C170" s="249"/>
      <c r="D170" s="239" t="s">
        <v>221</v>
      </c>
      <c r="E170" s="250" t="s">
        <v>1</v>
      </c>
      <c r="F170" s="251" t="s">
        <v>266</v>
      </c>
      <c r="G170" s="249"/>
      <c r="H170" s="252">
        <v>9.8000000000000007</v>
      </c>
      <c r="I170" s="253"/>
      <c r="J170" s="249"/>
      <c r="K170" s="249"/>
      <c r="L170" s="254"/>
      <c r="M170" s="255"/>
      <c r="N170" s="256"/>
      <c r="O170" s="256"/>
      <c r="P170" s="256"/>
      <c r="Q170" s="256"/>
      <c r="R170" s="256"/>
      <c r="S170" s="256"/>
      <c r="T170" s="25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8" t="s">
        <v>221</v>
      </c>
      <c r="AU170" s="258" t="s">
        <v>87</v>
      </c>
      <c r="AV170" s="14" t="s">
        <v>87</v>
      </c>
      <c r="AW170" s="14" t="s">
        <v>32</v>
      </c>
      <c r="AX170" s="14" t="s">
        <v>85</v>
      </c>
      <c r="AY170" s="258" t="s">
        <v>123</v>
      </c>
    </row>
    <row r="171" s="2" customFormat="1" ht="24.15" customHeight="1">
      <c r="A171" s="38"/>
      <c r="B171" s="39"/>
      <c r="C171" s="210" t="s">
        <v>8</v>
      </c>
      <c r="D171" s="210" t="s">
        <v>124</v>
      </c>
      <c r="E171" s="211" t="s">
        <v>267</v>
      </c>
      <c r="F171" s="212" t="s">
        <v>268</v>
      </c>
      <c r="G171" s="213" t="s">
        <v>127</v>
      </c>
      <c r="H171" s="214">
        <v>19.800000000000001</v>
      </c>
      <c r="I171" s="215"/>
      <c r="J171" s="216">
        <f>ROUND(I171*H171,2)</f>
        <v>0</v>
      </c>
      <c r="K171" s="212" t="s">
        <v>219</v>
      </c>
      <c r="L171" s="44"/>
      <c r="M171" s="217" t="s">
        <v>1</v>
      </c>
      <c r="N171" s="218" t="s">
        <v>42</v>
      </c>
      <c r="O171" s="91"/>
      <c r="P171" s="219">
        <f>O171*H171</f>
        <v>0</v>
      </c>
      <c r="Q171" s="219">
        <v>0.00013999999999999999</v>
      </c>
      <c r="R171" s="219">
        <f>Q171*H171</f>
        <v>0.0027719999999999997</v>
      </c>
      <c r="S171" s="219">
        <v>0</v>
      </c>
      <c r="T171" s="22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1" t="s">
        <v>128</v>
      </c>
      <c r="AT171" s="221" t="s">
        <v>124</v>
      </c>
      <c r="AU171" s="221" t="s">
        <v>87</v>
      </c>
      <c r="AY171" s="17" t="s">
        <v>123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7" t="s">
        <v>85</v>
      </c>
      <c r="BK171" s="222">
        <f>ROUND(I171*H171,2)</f>
        <v>0</v>
      </c>
      <c r="BL171" s="17" t="s">
        <v>128</v>
      </c>
      <c r="BM171" s="221" t="s">
        <v>269</v>
      </c>
    </row>
    <row r="172" s="14" customFormat="1">
      <c r="A172" s="14"/>
      <c r="B172" s="248"/>
      <c r="C172" s="249"/>
      <c r="D172" s="239" t="s">
        <v>221</v>
      </c>
      <c r="E172" s="250" t="s">
        <v>1</v>
      </c>
      <c r="F172" s="251" t="s">
        <v>270</v>
      </c>
      <c r="G172" s="249"/>
      <c r="H172" s="252">
        <v>19.800000000000001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8" t="s">
        <v>221</v>
      </c>
      <c r="AU172" s="258" t="s">
        <v>87</v>
      </c>
      <c r="AV172" s="14" t="s">
        <v>87</v>
      </c>
      <c r="AW172" s="14" t="s">
        <v>32</v>
      </c>
      <c r="AX172" s="14" t="s">
        <v>85</v>
      </c>
      <c r="AY172" s="258" t="s">
        <v>123</v>
      </c>
    </row>
    <row r="173" s="2" customFormat="1" ht="16.5" customHeight="1">
      <c r="A173" s="38"/>
      <c r="B173" s="39"/>
      <c r="C173" s="210" t="s">
        <v>169</v>
      </c>
      <c r="D173" s="210" t="s">
        <v>124</v>
      </c>
      <c r="E173" s="211" t="s">
        <v>271</v>
      </c>
      <c r="F173" s="212" t="s">
        <v>272</v>
      </c>
      <c r="G173" s="213" t="s">
        <v>158</v>
      </c>
      <c r="H173" s="214">
        <v>10.23</v>
      </c>
      <c r="I173" s="215"/>
      <c r="J173" s="216">
        <f>ROUND(I173*H173,2)</f>
        <v>0</v>
      </c>
      <c r="K173" s="212" t="s">
        <v>219</v>
      </c>
      <c r="L173" s="44"/>
      <c r="M173" s="217" t="s">
        <v>1</v>
      </c>
      <c r="N173" s="218" t="s">
        <v>42</v>
      </c>
      <c r="O173" s="91"/>
      <c r="P173" s="219">
        <f>O173*H173</f>
        <v>0</v>
      </c>
      <c r="Q173" s="219">
        <v>0.064519999999999994</v>
      </c>
      <c r="R173" s="219">
        <f>Q173*H173</f>
        <v>0.66003959999999995</v>
      </c>
      <c r="S173" s="219">
        <v>0</v>
      </c>
      <c r="T173" s="22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1" t="s">
        <v>128</v>
      </c>
      <c r="AT173" s="221" t="s">
        <v>124</v>
      </c>
      <c r="AU173" s="221" t="s">
        <v>87</v>
      </c>
      <c r="AY173" s="17" t="s">
        <v>123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7" t="s">
        <v>85</v>
      </c>
      <c r="BK173" s="222">
        <f>ROUND(I173*H173,2)</f>
        <v>0</v>
      </c>
      <c r="BL173" s="17" t="s">
        <v>128</v>
      </c>
      <c r="BM173" s="221" t="s">
        <v>273</v>
      </c>
    </row>
    <row r="174" s="13" customFormat="1">
      <c r="A174" s="13"/>
      <c r="B174" s="237"/>
      <c r="C174" s="238"/>
      <c r="D174" s="239" t="s">
        <v>221</v>
      </c>
      <c r="E174" s="240" t="s">
        <v>1</v>
      </c>
      <c r="F174" s="241" t="s">
        <v>274</v>
      </c>
      <c r="G174" s="238"/>
      <c r="H174" s="240" t="s">
        <v>1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221</v>
      </c>
      <c r="AU174" s="247" t="s">
        <v>87</v>
      </c>
      <c r="AV174" s="13" t="s">
        <v>85</v>
      </c>
      <c r="AW174" s="13" t="s">
        <v>32</v>
      </c>
      <c r="AX174" s="13" t="s">
        <v>77</v>
      </c>
      <c r="AY174" s="247" t="s">
        <v>123</v>
      </c>
    </row>
    <row r="175" s="14" customFormat="1">
      <c r="A175" s="14"/>
      <c r="B175" s="248"/>
      <c r="C175" s="249"/>
      <c r="D175" s="239" t="s">
        <v>221</v>
      </c>
      <c r="E175" s="250" t="s">
        <v>1</v>
      </c>
      <c r="F175" s="251" t="s">
        <v>275</v>
      </c>
      <c r="G175" s="249"/>
      <c r="H175" s="252">
        <v>10.23</v>
      </c>
      <c r="I175" s="253"/>
      <c r="J175" s="249"/>
      <c r="K175" s="249"/>
      <c r="L175" s="254"/>
      <c r="M175" s="255"/>
      <c r="N175" s="256"/>
      <c r="O175" s="256"/>
      <c r="P175" s="256"/>
      <c r="Q175" s="256"/>
      <c r="R175" s="256"/>
      <c r="S175" s="256"/>
      <c r="T175" s="25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8" t="s">
        <v>221</v>
      </c>
      <c r="AU175" s="258" t="s">
        <v>87</v>
      </c>
      <c r="AV175" s="14" t="s">
        <v>87</v>
      </c>
      <c r="AW175" s="14" t="s">
        <v>32</v>
      </c>
      <c r="AX175" s="14" t="s">
        <v>85</v>
      </c>
      <c r="AY175" s="258" t="s">
        <v>123</v>
      </c>
    </row>
    <row r="176" s="2" customFormat="1" ht="16.5" customHeight="1">
      <c r="A176" s="38"/>
      <c r="B176" s="39"/>
      <c r="C176" s="210" t="s">
        <v>148</v>
      </c>
      <c r="D176" s="210" t="s">
        <v>124</v>
      </c>
      <c r="E176" s="211" t="s">
        <v>276</v>
      </c>
      <c r="F176" s="212" t="s">
        <v>277</v>
      </c>
      <c r="G176" s="213" t="s">
        <v>158</v>
      </c>
      <c r="H176" s="214">
        <v>1.26</v>
      </c>
      <c r="I176" s="215"/>
      <c r="J176" s="216">
        <f>ROUND(I176*H176,2)</f>
        <v>0</v>
      </c>
      <c r="K176" s="212" t="s">
        <v>219</v>
      </c>
      <c r="L176" s="44"/>
      <c r="M176" s="217" t="s">
        <v>1</v>
      </c>
      <c r="N176" s="218" t="s">
        <v>42</v>
      </c>
      <c r="O176" s="91"/>
      <c r="P176" s="219">
        <f>O176*H176</f>
        <v>0</v>
      </c>
      <c r="Q176" s="219">
        <v>0.16114000000000001</v>
      </c>
      <c r="R176" s="219">
        <f>Q176*H176</f>
        <v>0.20303640000000001</v>
      </c>
      <c r="S176" s="219">
        <v>0</v>
      </c>
      <c r="T176" s="22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1" t="s">
        <v>128</v>
      </c>
      <c r="AT176" s="221" t="s">
        <v>124</v>
      </c>
      <c r="AU176" s="221" t="s">
        <v>87</v>
      </c>
      <c r="AY176" s="17" t="s">
        <v>123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7" t="s">
        <v>85</v>
      </c>
      <c r="BK176" s="222">
        <f>ROUND(I176*H176,2)</f>
        <v>0</v>
      </c>
      <c r="BL176" s="17" t="s">
        <v>128</v>
      </c>
      <c r="BM176" s="221" t="s">
        <v>278</v>
      </c>
    </row>
    <row r="177" s="13" customFormat="1">
      <c r="A177" s="13"/>
      <c r="B177" s="237"/>
      <c r="C177" s="238"/>
      <c r="D177" s="239" t="s">
        <v>221</v>
      </c>
      <c r="E177" s="240" t="s">
        <v>1</v>
      </c>
      <c r="F177" s="241" t="s">
        <v>279</v>
      </c>
      <c r="G177" s="238"/>
      <c r="H177" s="240" t="s">
        <v>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221</v>
      </c>
      <c r="AU177" s="247" t="s">
        <v>87</v>
      </c>
      <c r="AV177" s="13" t="s">
        <v>85</v>
      </c>
      <c r="AW177" s="13" t="s">
        <v>32</v>
      </c>
      <c r="AX177" s="13" t="s">
        <v>77</v>
      </c>
      <c r="AY177" s="247" t="s">
        <v>123</v>
      </c>
    </row>
    <row r="178" s="14" customFormat="1">
      <c r="A178" s="14"/>
      <c r="B178" s="248"/>
      <c r="C178" s="249"/>
      <c r="D178" s="239" t="s">
        <v>221</v>
      </c>
      <c r="E178" s="250" t="s">
        <v>1</v>
      </c>
      <c r="F178" s="251" t="s">
        <v>280</v>
      </c>
      <c r="G178" s="249"/>
      <c r="H178" s="252">
        <v>1.26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8" t="s">
        <v>221</v>
      </c>
      <c r="AU178" s="258" t="s">
        <v>87</v>
      </c>
      <c r="AV178" s="14" t="s">
        <v>87</v>
      </c>
      <c r="AW178" s="14" t="s">
        <v>32</v>
      </c>
      <c r="AX178" s="14" t="s">
        <v>85</v>
      </c>
      <c r="AY178" s="258" t="s">
        <v>123</v>
      </c>
    </row>
    <row r="179" s="11" customFormat="1" ht="22.8" customHeight="1">
      <c r="A179" s="11"/>
      <c r="B179" s="196"/>
      <c r="C179" s="197"/>
      <c r="D179" s="198" t="s">
        <v>76</v>
      </c>
      <c r="E179" s="235" t="s">
        <v>135</v>
      </c>
      <c r="F179" s="235" t="s">
        <v>281</v>
      </c>
      <c r="G179" s="197"/>
      <c r="H179" s="197"/>
      <c r="I179" s="200"/>
      <c r="J179" s="236">
        <f>BK179</f>
        <v>0</v>
      </c>
      <c r="K179" s="197"/>
      <c r="L179" s="202"/>
      <c r="M179" s="203"/>
      <c r="N179" s="204"/>
      <c r="O179" s="204"/>
      <c r="P179" s="205">
        <f>SUM(P180:P271)</f>
        <v>0</v>
      </c>
      <c r="Q179" s="204"/>
      <c r="R179" s="205">
        <f>SUM(R180:R271)</f>
        <v>22.23347205</v>
      </c>
      <c r="S179" s="204"/>
      <c r="T179" s="206">
        <f>SUM(T180:T271)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207" t="s">
        <v>85</v>
      </c>
      <c r="AT179" s="208" t="s">
        <v>76</v>
      </c>
      <c r="AU179" s="208" t="s">
        <v>85</v>
      </c>
      <c r="AY179" s="207" t="s">
        <v>123</v>
      </c>
      <c r="BK179" s="209">
        <f>SUM(BK180:BK271)</f>
        <v>0</v>
      </c>
    </row>
    <row r="180" s="2" customFormat="1" ht="44.25" customHeight="1">
      <c r="A180" s="38"/>
      <c r="B180" s="39"/>
      <c r="C180" s="210" t="s">
        <v>178</v>
      </c>
      <c r="D180" s="210" t="s">
        <v>124</v>
      </c>
      <c r="E180" s="211" t="s">
        <v>282</v>
      </c>
      <c r="F180" s="212" t="s">
        <v>283</v>
      </c>
      <c r="G180" s="213" t="s">
        <v>158</v>
      </c>
      <c r="H180" s="214">
        <v>71.590000000000003</v>
      </c>
      <c r="I180" s="215"/>
      <c r="J180" s="216">
        <f>ROUND(I180*H180,2)</f>
        <v>0</v>
      </c>
      <c r="K180" s="212" t="s">
        <v>219</v>
      </c>
      <c r="L180" s="44"/>
      <c r="M180" s="217" t="s">
        <v>1</v>
      </c>
      <c r="N180" s="218" t="s">
        <v>42</v>
      </c>
      <c r="O180" s="91"/>
      <c r="P180" s="219">
        <f>O180*H180</f>
        <v>0</v>
      </c>
      <c r="Q180" s="219">
        <v>0.021899999999999999</v>
      </c>
      <c r="R180" s="219">
        <f>Q180*H180</f>
        <v>1.5678210000000001</v>
      </c>
      <c r="S180" s="219">
        <v>0</v>
      </c>
      <c r="T180" s="22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1" t="s">
        <v>128</v>
      </c>
      <c r="AT180" s="221" t="s">
        <v>124</v>
      </c>
      <c r="AU180" s="221" t="s">
        <v>87</v>
      </c>
      <c r="AY180" s="17" t="s">
        <v>123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7" t="s">
        <v>85</v>
      </c>
      <c r="BK180" s="222">
        <f>ROUND(I180*H180,2)</f>
        <v>0</v>
      </c>
      <c r="BL180" s="17" t="s">
        <v>128</v>
      </c>
      <c r="BM180" s="221" t="s">
        <v>284</v>
      </c>
    </row>
    <row r="181" s="13" customFormat="1">
      <c r="A181" s="13"/>
      <c r="B181" s="237"/>
      <c r="C181" s="238"/>
      <c r="D181" s="239" t="s">
        <v>221</v>
      </c>
      <c r="E181" s="240" t="s">
        <v>1</v>
      </c>
      <c r="F181" s="241" t="s">
        <v>230</v>
      </c>
      <c r="G181" s="238"/>
      <c r="H181" s="240" t="s">
        <v>1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221</v>
      </c>
      <c r="AU181" s="247" t="s">
        <v>87</v>
      </c>
      <c r="AV181" s="13" t="s">
        <v>85</v>
      </c>
      <c r="AW181" s="13" t="s">
        <v>32</v>
      </c>
      <c r="AX181" s="13" t="s">
        <v>77</v>
      </c>
      <c r="AY181" s="247" t="s">
        <v>123</v>
      </c>
    </row>
    <row r="182" s="14" customFormat="1">
      <c r="A182" s="14"/>
      <c r="B182" s="248"/>
      <c r="C182" s="249"/>
      <c r="D182" s="239" t="s">
        <v>221</v>
      </c>
      <c r="E182" s="250" t="s">
        <v>1</v>
      </c>
      <c r="F182" s="251" t="s">
        <v>285</v>
      </c>
      <c r="G182" s="249"/>
      <c r="H182" s="252">
        <v>10.6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8" t="s">
        <v>221</v>
      </c>
      <c r="AU182" s="258" t="s">
        <v>87</v>
      </c>
      <c r="AV182" s="14" t="s">
        <v>87</v>
      </c>
      <c r="AW182" s="14" t="s">
        <v>32</v>
      </c>
      <c r="AX182" s="14" t="s">
        <v>77</v>
      </c>
      <c r="AY182" s="258" t="s">
        <v>123</v>
      </c>
    </row>
    <row r="183" s="13" customFormat="1">
      <c r="A183" s="13"/>
      <c r="B183" s="237"/>
      <c r="C183" s="238"/>
      <c r="D183" s="239" t="s">
        <v>221</v>
      </c>
      <c r="E183" s="240" t="s">
        <v>1</v>
      </c>
      <c r="F183" s="241" t="s">
        <v>286</v>
      </c>
      <c r="G183" s="238"/>
      <c r="H183" s="240" t="s">
        <v>1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7" t="s">
        <v>221</v>
      </c>
      <c r="AU183" s="247" t="s">
        <v>87</v>
      </c>
      <c r="AV183" s="13" t="s">
        <v>85</v>
      </c>
      <c r="AW183" s="13" t="s">
        <v>32</v>
      </c>
      <c r="AX183" s="13" t="s">
        <v>77</v>
      </c>
      <c r="AY183" s="247" t="s">
        <v>123</v>
      </c>
    </row>
    <row r="184" s="14" customFormat="1">
      <c r="A184" s="14"/>
      <c r="B184" s="248"/>
      <c r="C184" s="249"/>
      <c r="D184" s="239" t="s">
        <v>221</v>
      </c>
      <c r="E184" s="250" t="s">
        <v>1</v>
      </c>
      <c r="F184" s="251" t="s">
        <v>287</v>
      </c>
      <c r="G184" s="249"/>
      <c r="H184" s="252">
        <v>6.04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8" t="s">
        <v>221</v>
      </c>
      <c r="AU184" s="258" t="s">
        <v>87</v>
      </c>
      <c r="AV184" s="14" t="s">
        <v>87</v>
      </c>
      <c r="AW184" s="14" t="s">
        <v>32</v>
      </c>
      <c r="AX184" s="14" t="s">
        <v>77</v>
      </c>
      <c r="AY184" s="258" t="s">
        <v>123</v>
      </c>
    </row>
    <row r="185" s="13" customFormat="1">
      <c r="A185" s="13"/>
      <c r="B185" s="237"/>
      <c r="C185" s="238"/>
      <c r="D185" s="239" t="s">
        <v>221</v>
      </c>
      <c r="E185" s="240" t="s">
        <v>1</v>
      </c>
      <c r="F185" s="241" t="s">
        <v>288</v>
      </c>
      <c r="G185" s="238"/>
      <c r="H185" s="240" t="s">
        <v>1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221</v>
      </c>
      <c r="AU185" s="247" t="s">
        <v>87</v>
      </c>
      <c r="AV185" s="13" t="s">
        <v>85</v>
      </c>
      <c r="AW185" s="13" t="s">
        <v>32</v>
      </c>
      <c r="AX185" s="13" t="s">
        <v>77</v>
      </c>
      <c r="AY185" s="247" t="s">
        <v>123</v>
      </c>
    </row>
    <row r="186" s="14" customFormat="1">
      <c r="A186" s="14"/>
      <c r="B186" s="248"/>
      <c r="C186" s="249"/>
      <c r="D186" s="239" t="s">
        <v>221</v>
      </c>
      <c r="E186" s="250" t="s">
        <v>1</v>
      </c>
      <c r="F186" s="251" t="s">
        <v>289</v>
      </c>
      <c r="G186" s="249"/>
      <c r="H186" s="252">
        <v>54.950000000000003</v>
      </c>
      <c r="I186" s="253"/>
      <c r="J186" s="249"/>
      <c r="K186" s="249"/>
      <c r="L186" s="254"/>
      <c r="M186" s="255"/>
      <c r="N186" s="256"/>
      <c r="O186" s="256"/>
      <c r="P186" s="256"/>
      <c r="Q186" s="256"/>
      <c r="R186" s="256"/>
      <c r="S186" s="256"/>
      <c r="T186" s="25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8" t="s">
        <v>221</v>
      </c>
      <c r="AU186" s="258" t="s">
        <v>87</v>
      </c>
      <c r="AV186" s="14" t="s">
        <v>87</v>
      </c>
      <c r="AW186" s="14" t="s">
        <v>32</v>
      </c>
      <c r="AX186" s="14" t="s">
        <v>77</v>
      </c>
      <c r="AY186" s="258" t="s">
        <v>123</v>
      </c>
    </row>
    <row r="187" s="15" customFormat="1">
      <c r="A187" s="15"/>
      <c r="B187" s="259"/>
      <c r="C187" s="260"/>
      <c r="D187" s="239" t="s">
        <v>221</v>
      </c>
      <c r="E187" s="261" t="s">
        <v>1</v>
      </c>
      <c r="F187" s="262" t="s">
        <v>254</v>
      </c>
      <c r="G187" s="260"/>
      <c r="H187" s="263">
        <v>71.590000000000003</v>
      </c>
      <c r="I187" s="264"/>
      <c r="J187" s="260"/>
      <c r="K187" s="260"/>
      <c r="L187" s="265"/>
      <c r="M187" s="266"/>
      <c r="N187" s="267"/>
      <c r="O187" s="267"/>
      <c r="P187" s="267"/>
      <c r="Q187" s="267"/>
      <c r="R187" s="267"/>
      <c r="S187" s="267"/>
      <c r="T187" s="268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9" t="s">
        <v>221</v>
      </c>
      <c r="AU187" s="269" t="s">
        <v>87</v>
      </c>
      <c r="AV187" s="15" t="s">
        <v>128</v>
      </c>
      <c r="AW187" s="15" t="s">
        <v>32</v>
      </c>
      <c r="AX187" s="15" t="s">
        <v>85</v>
      </c>
      <c r="AY187" s="269" t="s">
        <v>123</v>
      </c>
    </row>
    <row r="188" s="2" customFormat="1" ht="24.15" customHeight="1">
      <c r="A188" s="38"/>
      <c r="B188" s="39"/>
      <c r="C188" s="210" t="s">
        <v>151</v>
      </c>
      <c r="D188" s="210" t="s">
        <v>124</v>
      </c>
      <c r="E188" s="211" t="s">
        <v>290</v>
      </c>
      <c r="F188" s="212" t="s">
        <v>291</v>
      </c>
      <c r="G188" s="213" t="s">
        <v>158</v>
      </c>
      <c r="H188" s="214">
        <v>85.715000000000003</v>
      </c>
      <c r="I188" s="215"/>
      <c r="J188" s="216">
        <f>ROUND(I188*H188,2)</f>
        <v>0</v>
      </c>
      <c r="K188" s="212" t="s">
        <v>219</v>
      </c>
      <c r="L188" s="44"/>
      <c r="M188" s="217" t="s">
        <v>1</v>
      </c>
      <c r="N188" s="218" t="s">
        <v>42</v>
      </c>
      <c r="O188" s="91"/>
      <c r="P188" s="219">
        <f>O188*H188</f>
        <v>0</v>
      </c>
      <c r="Q188" s="219">
        <v>0.00025999999999999998</v>
      </c>
      <c r="R188" s="219">
        <f>Q188*H188</f>
        <v>0.022285899999999997</v>
      </c>
      <c r="S188" s="219">
        <v>0</v>
      </c>
      <c r="T188" s="22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1" t="s">
        <v>128</v>
      </c>
      <c r="AT188" s="221" t="s">
        <v>124</v>
      </c>
      <c r="AU188" s="221" t="s">
        <v>87</v>
      </c>
      <c r="AY188" s="17" t="s">
        <v>123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7" t="s">
        <v>85</v>
      </c>
      <c r="BK188" s="222">
        <f>ROUND(I188*H188,2)</f>
        <v>0</v>
      </c>
      <c r="BL188" s="17" t="s">
        <v>128</v>
      </c>
      <c r="BM188" s="221" t="s">
        <v>292</v>
      </c>
    </row>
    <row r="189" s="13" customFormat="1">
      <c r="A189" s="13"/>
      <c r="B189" s="237"/>
      <c r="C189" s="238"/>
      <c r="D189" s="239" t="s">
        <v>221</v>
      </c>
      <c r="E189" s="240" t="s">
        <v>1</v>
      </c>
      <c r="F189" s="241" t="s">
        <v>293</v>
      </c>
      <c r="G189" s="238"/>
      <c r="H189" s="240" t="s">
        <v>1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221</v>
      </c>
      <c r="AU189" s="247" t="s">
        <v>87</v>
      </c>
      <c r="AV189" s="13" t="s">
        <v>85</v>
      </c>
      <c r="AW189" s="13" t="s">
        <v>32</v>
      </c>
      <c r="AX189" s="13" t="s">
        <v>77</v>
      </c>
      <c r="AY189" s="247" t="s">
        <v>123</v>
      </c>
    </row>
    <row r="190" s="14" customFormat="1">
      <c r="A190" s="14"/>
      <c r="B190" s="248"/>
      <c r="C190" s="249"/>
      <c r="D190" s="239" t="s">
        <v>221</v>
      </c>
      <c r="E190" s="250" t="s">
        <v>1</v>
      </c>
      <c r="F190" s="251" t="s">
        <v>294</v>
      </c>
      <c r="G190" s="249"/>
      <c r="H190" s="252">
        <v>16.859999999999999</v>
      </c>
      <c r="I190" s="253"/>
      <c r="J190" s="249"/>
      <c r="K190" s="249"/>
      <c r="L190" s="254"/>
      <c r="M190" s="255"/>
      <c r="N190" s="256"/>
      <c r="O190" s="256"/>
      <c r="P190" s="256"/>
      <c r="Q190" s="256"/>
      <c r="R190" s="256"/>
      <c r="S190" s="256"/>
      <c r="T190" s="25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8" t="s">
        <v>221</v>
      </c>
      <c r="AU190" s="258" t="s">
        <v>87</v>
      </c>
      <c r="AV190" s="14" t="s">
        <v>87</v>
      </c>
      <c r="AW190" s="14" t="s">
        <v>32</v>
      </c>
      <c r="AX190" s="14" t="s">
        <v>77</v>
      </c>
      <c r="AY190" s="258" t="s">
        <v>123</v>
      </c>
    </row>
    <row r="191" s="13" customFormat="1">
      <c r="A191" s="13"/>
      <c r="B191" s="237"/>
      <c r="C191" s="238"/>
      <c r="D191" s="239" t="s">
        <v>221</v>
      </c>
      <c r="E191" s="240" t="s">
        <v>1</v>
      </c>
      <c r="F191" s="241" t="s">
        <v>295</v>
      </c>
      <c r="G191" s="238"/>
      <c r="H191" s="240" t="s">
        <v>1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7" t="s">
        <v>221</v>
      </c>
      <c r="AU191" s="247" t="s">
        <v>87</v>
      </c>
      <c r="AV191" s="13" t="s">
        <v>85</v>
      </c>
      <c r="AW191" s="13" t="s">
        <v>32</v>
      </c>
      <c r="AX191" s="13" t="s">
        <v>77</v>
      </c>
      <c r="AY191" s="247" t="s">
        <v>123</v>
      </c>
    </row>
    <row r="192" s="13" customFormat="1">
      <c r="A192" s="13"/>
      <c r="B192" s="237"/>
      <c r="C192" s="238"/>
      <c r="D192" s="239" t="s">
        <v>221</v>
      </c>
      <c r="E192" s="240" t="s">
        <v>1</v>
      </c>
      <c r="F192" s="241" t="s">
        <v>222</v>
      </c>
      <c r="G192" s="238"/>
      <c r="H192" s="240" t="s">
        <v>1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7" t="s">
        <v>221</v>
      </c>
      <c r="AU192" s="247" t="s">
        <v>87</v>
      </c>
      <c r="AV192" s="13" t="s">
        <v>85</v>
      </c>
      <c r="AW192" s="13" t="s">
        <v>32</v>
      </c>
      <c r="AX192" s="13" t="s">
        <v>77</v>
      </c>
      <c r="AY192" s="247" t="s">
        <v>123</v>
      </c>
    </row>
    <row r="193" s="14" customFormat="1">
      <c r="A193" s="14"/>
      <c r="B193" s="248"/>
      <c r="C193" s="249"/>
      <c r="D193" s="239" t="s">
        <v>221</v>
      </c>
      <c r="E193" s="250" t="s">
        <v>1</v>
      </c>
      <c r="F193" s="251" t="s">
        <v>296</v>
      </c>
      <c r="G193" s="249"/>
      <c r="H193" s="252">
        <v>9.6750000000000007</v>
      </c>
      <c r="I193" s="253"/>
      <c r="J193" s="249"/>
      <c r="K193" s="249"/>
      <c r="L193" s="254"/>
      <c r="M193" s="255"/>
      <c r="N193" s="256"/>
      <c r="O193" s="256"/>
      <c r="P193" s="256"/>
      <c r="Q193" s="256"/>
      <c r="R193" s="256"/>
      <c r="S193" s="256"/>
      <c r="T193" s="25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8" t="s">
        <v>221</v>
      </c>
      <c r="AU193" s="258" t="s">
        <v>87</v>
      </c>
      <c r="AV193" s="14" t="s">
        <v>87</v>
      </c>
      <c r="AW193" s="14" t="s">
        <v>32</v>
      </c>
      <c r="AX193" s="14" t="s">
        <v>77</v>
      </c>
      <c r="AY193" s="258" t="s">
        <v>123</v>
      </c>
    </row>
    <row r="194" s="13" customFormat="1">
      <c r="A194" s="13"/>
      <c r="B194" s="237"/>
      <c r="C194" s="238"/>
      <c r="D194" s="239" t="s">
        <v>221</v>
      </c>
      <c r="E194" s="240" t="s">
        <v>1</v>
      </c>
      <c r="F194" s="241" t="s">
        <v>230</v>
      </c>
      <c r="G194" s="238"/>
      <c r="H194" s="240" t="s">
        <v>1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221</v>
      </c>
      <c r="AU194" s="247" t="s">
        <v>87</v>
      </c>
      <c r="AV194" s="13" t="s">
        <v>85</v>
      </c>
      <c r="AW194" s="13" t="s">
        <v>32</v>
      </c>
      <c r="AX194" s="13" t="s">
        <v>77</v>
      </c>
      <c r="AY194" s="247" t="s">
        <v>123</v>
      </c>
    </row>
    <row r="195" s="14" customFormat="1">
      <c r="A195" s="14"/>
      <c r="B195" s="248"/>
      <c r="C195" s="249"/>
      <c r="D195" s="239" t="s">
        <v>221</v>
      </c>
      <c r="E195" s="250" t="s">
        <v>1</v>
      </c>
      <c r="F195" s="251" t="s">
        <v>297</v>
      </c>
      <c r="G195" s="249"/>
      <c r="H195" s="252">
        <v>21.454999999999998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8" t="s">
        <v>221</v>
      </c>
      <c r="AU195" s="258" t="s">
        <v>87</v>
      </c>
      <c r="AV195" s="14" t="s">
        <v>87</v>
      </c>
      <c r="AW195" s="14" t="s">
        <v>32</v>
      </c>
      <c r="AX195" s="14" t="s">
        <v>77</v>
      </c>
      <c r="AY195" s="258" t="s">
        <v>123</v>
      </c>
    </row>
    <row r="196" s="13" customFormat="1">
      <c r="A196" s="13"/>
      <c r="B196" s="237"/>
      <c r="C196" s="238"/>
      <c r="D196" s="239" t="s">
        <v>221</v>
      </c>
      <c r="E196" s="240" t="s">
        <v>1</v>
      </c>
      <c r="F196" s="241" t="s">
        <v>286</v>
      </c>
      <c r="G196" s="238"/>
      <c r="H196" s="240" t="s">
        <v>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221</v>
      </c>
      <c r="AU196" s="247" t="s">
        <v>87</v>
      </c>
      <c r="AV196" s="13" t="s">
        <v>85</v>
      </c>
      <c r="AW196" s="13" t="s">
        <v>32</v>
      </c>
      <c r="AX196" s="13" t="s">
        <v>77</v>
      </c>
      <c r="AY196" s="247" t="s">
        <v>123</v>
      </c>
    </row>
    <row r="197" s="14" customFormat="1">
      <c r="A197" s="14"/>
      <c r="B197" s="248"/>
      <c r="C197" s="249"/>
      <c r="D197" s="239" t="s">
        <v>221</v>
      </c>
      <c r="E197" s="250" t="s">
        <v>1</v>
      </c>
      <c r="F197" s="251" t="s">
        <v>298</v>
      </c>
      <c r="G197" s="249"/>
      <c r="H197" s="252">
        <v>15.560000000000001</v>
      </c>
      <c r="I197" s="253"/>
      <c r="J197" s="249"/>
      <c r="K197" s="249"/>
      <c r="L197" s="254"/>
      <c r="M197" s="255"/>
      <c r="N197" s="256"/>
      <c r="O197" s="256"/>
      <c r="P197" s="256"/>
      <c r="Q197" s="256"/>
      <c r="R197" s="256"/>
      <c r="S197" s="256"/>
      <c r="T197" s="25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8" t="s">
        <v>221</v>
      </c>
      <c r="AU197" s="258" t="s">
        <v>87</v>
      </c>
      <c r="AV197" s="14" t="s">
        <v>87</v>
      </c>
      <c r="AW197" s="14" t="s">
        <v>32</v>
      </c>
      <c r="AX197" s="14" t="s">
        <v>77</v>
      </c>
      <c r="AY197" s="258" t="s">
        <v>123</v>
      </c>
    </row>
    <row r="198" s="13" customFormat="1">
      <c r="A198" s="13"/>
      <c r="B198" s="237"/>
      <c r="C198" s="238"/>
      <c r="D198" s="239" t="s">
        <v>221</v>
      </c>
      <c r="E198" s="240" t="s">
        <v>1</v>
      </c>
      <c r="F198" s="241" t="s">
        <v>299</v>
      </c>
      <c r="G198" s="238"/>
      <c r="H198" s="240" t="s">
        <v>1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221</v>
      </c>
      <c r="AU198" s="247" t="s">
        <v>87</v>
      </c>
      <c r="AV198" s="13" t="s">
        <v>85</v>
      </c>
      <c r="AW198" s="13" t="s">
        <v>32</v>
      </c>
      <c r="AX198" s="13" t="s">
        <v>77</v>
      </c>
      <c r="AY198" s="247" t="s">
        <v>123</v>
      </c>
    </row>
    <row r="199" s="14" customFormat="1">
      <c r="A199" s="14"/>
      <c r="B199" s="248"/>
      <c r="C199" s="249"/>
      <c r="D199" s="239" t="s">
        <v>221</v>
      </c>
      <c r="E199" s="250" t="s">
        <v>1</v>
      </c>
      <c r="F199" s="251" t="s">
        <v>300</v>
      </c>
      <c r="G199" s="249"/>
      <c r="H199" s="252">
        <v>5.4249999999999998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8" t="s">
        <v>221</v>
      </c>
      <c r="AU199" s="258" t="s">
        <v>87</v>
      </c>
      <c r="AV199" s="14" t="s">
        <v>87</v>
      </c>
      <c r="AW199" s="14" t="s">
        <v>32</v>
      </c>
      <c r="AX199" s="14" t="s">
        <v>77</v>
      </c>
      <c r="AY199" s="258" t="s">
        <v>123</v>
      </c>
    </row>
    <row r="200" s="13" customFormat="1">
      <c r="A200" s="13"/>
      <c r="B200" s="237"/>
      <c r="C200" s="238"/>
      <c r="D200" s="239" t="s">
        <v>221</v>
      </c>
      <c r="E200" s="240" t="s">
        <v>1</v>
      </c>
      <c r="F200" s="241" t="s">
        <v>274</v>
      </c>
      <c r="G200" s="238"/>
      <c r="H200" s="240" t="s">
        <v>1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7" t="s">
        <v>221</v>
      </c>
      <c r="AU200" s="247" t="s">
        <v>87</v>
      </c>
      <c r="AV200" s="13" t="s">
        <v>85</v>
      </c>
      <c r="AW200" s="13" t="s">
        <v>32</v>
      </c>
      <c r="AX200" s="13" t="s">
        <v>77</v>
      </c>
      <c r="AY200" s="247" t="s">
        <v>123</v>
      </c>
    </row>
    <row r="201" s="14" customFormat="1">
      <c r="A201" s="14"/>
      <c r="B201" s="248"/>
      <c r="C201" s="249"/>
      <c r="D201" s="239" t="s">
        <v>221</v>
      </c>
      <c r="E201" s="250" t="s">
        <v>1</v>
      </c>
      <c r="F201" s="251" t="s">
        <v>301</v>
      </c>
      <c r="G201" s="249"/>
      <c r="H201" s="252">
        <v>10.98</v>
      </c>
      <c r="I201" s="253"/>
      <c r="J201" s="249"/>
      <c r="K201" s="249"/>
      <c r="L201" s="254"/>
      <c r="M201" s="255"/>
      <c r="N201" s="256"/>
      <c r="O201" s="256"/>
      <c r="P201" s="256"/>
      <c r="Q201" s="256"/>
      <c r="R201" s="256"/>
      <c r="S201" s="256"/>
      <c r="T201" s="25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8" t="s">
        <v>221</v>
      </c>
      <c r="AU201" s="258" t="s">
        <v>87</v>
      </c>
      <c r="AV201" s="14" t="s">
        <v>87</v>
      </c>
      <c r="AW201" s="14" t="s">
        <v>32</v>
      </c>
      <c r="AX201" s="14" t="s">
        <v>77</v>
      </c>
      <c r="AY201" s="258" t="s">
        <v>123</v>
      </c>
    </row>
    <row r="202" s="13" customFormat="1">
      <c r="A202" s="13"/>
      <c r="B202" s="237"/>
      <c r="C202" s="238"/>
      <c r="D202" s="239" t="s">
        <v>221</v>
      </c>
      <c r="E202" s="240" t="s">
        <v>1</v>
      </c>
      <c r="F202" s="241" t="s">
        <v>279</v>
      </c>
      <c r="G202" s="238"/>
      <c r="H202" s="240" t="s">
        <v>1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7" t="s">
        <v>221</v>
      </c>
      <c r="AU202" s="247" t="s">
        <v>87</v>
      </c>
      <c r="AV202" s="13" t="s">
        <v>85</v>
      </c>
      <c r="AW202" s="13" t="s">
        <v>32</v>
      </c>
      <c r="AX202" s="13" t="s">
        <v>77</v>
      </c>
      <c r="AY202" s="247" t="s">
        <v>123</v>
      </c>
    </row>
    <row r="203" s="14" customFormat="1">
      <c r="A203" s="14"/>
      <c r="B203" s="248"/>
      <c r="C203" s="249"/>
      <c r="D203" s="239" t="s">
        <v>221</v>
      </c>
      <c r="E203" s="250" t="s">
        <v>1</v>
      </c>
      <c r="F203" s="251" t="s">
        <v>302</v>
      </c>
      <c r="G203" s="249"/>
      <c r="H203" s="252">
        <v>5.7599999999999998</v>
      </c>
      <c r="I203" s="253"/>
      <c r="J203" s="249"/>
      <c r="K203" s="249"/>
      <c r="L203" s="254"/>
      <c r="M203" s="255"/>
      <c r="N203" s="256"/>
      <c r="O203" s="256"/>
      <c r="P203" s="256"/>
      <c r="Q203" s="256"/>
      <c r="R203" s="256"/>
      <c r="S203" s="256"/>
      <c r="T203" s="25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8" t="s">
        <v>221</v>
      </c>
      <c r="AU203" s="258" t="s">
        <v>87</v>
      </c>
      <c r="AV203" s="14" t="s">
        <v>87</v>
      </c>
      <c r="AW203" s="14" t="s">
        <v>32</v>
      </c>
      <c r="AX203" s="14" t="s">
        <v>77</v>
      </c>
      <c r="AY203" s="258" t="s">
        <v>123</v>
      </c>
    </row>
    <row r="204" s="15" customFormat="1">
      <c r="A204" s="15"/>
      <c r="B204" s="259"/>
      <c r="C204" s="260"/>
      <c r="D204" s="239" t="s">
        <v>221</v>
      </c>
      <c r="E204" s="261" t="s">
        <v>1</v>
      </c>
      <c r="F204" s="262" t="s">
        <v>254</v>
      </c>
      <c r="G204" s="260"/>
      <c r="H204" s="263">
        <v>85.715000000000003</v>
      </c>
      <c r="I204" s="264"/>
      <c r="J204" s="260"/>
      <c r="K204" s="260"/>
      <c r="L204" s="265"/>
      <c r="M204" s="266"/>
      <c r="N204" s="267"/>
      <c r="O204" s="267"/>
      <c r="P204" s="267"/>
      <c r="Q204" s="267"/>
      <c r="R204" s="267"/>
      <c r="S204" s="267"/>
      <c r="T204" s="26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9" t="s">
        <v>221</v>
      </c>
      <c r="AU204" s="269" t="s">
        <v>87</v>
      </c>
      <c r="AV204" s="15" t="s">
        <v>128</v>
      </c>
      <c r="AW204" s="15" t="s">
        <v>32</v>
      </c>
      <c r="AX204" s="15" t="s">
        <v>85</v>
      </c>
      <c r="AY204" s="269" t="s">
        <v>123</v>
      </c>
    </row>
    <row r="205" s="2" customFormat="1" ht="24.15" customHeight="1">
      <c r="A205" s="38"/>
      <c r="B205" s="39"/>
      <c r="C205" s="210" t="s">
        <v>187</v>
      </c>
      <c r="D205" s="210" t="s">
        <v>124</v>
      </c>
      <c r="E205" s="211" t="s">
        <v>303</v>
      </c>
      <c r="F205" s="212" t="s">
        <v>304</v>
      </c>
      <c r="G205" s="213" t="s">
        <v>158</v>
      </c>
      <c r="H205" s="214">
        <v>16.859999999999999</v>
      </c>
      <c r="I205" s="215"/>
      <c r="J205" s="216">
        <f>ROUND(I205*H205,2)</f>
        <v>0</v>
      </c>
      <c r="K205" s="212" t="s">
        <v>219</v>
      </c>
      <c r="L205" s="44"/>
      <c r="M205" s="217" t="s">
        <v>1</v>
      </c>
      <c r="N205" s="218" t="s">
        <v>42</v>
      </c>
      <c r="O205" s="91"/>
      <c r="P205" s="219">
        <f>O205*H205</f>
        <v>0</v>
      </c>
      <c r="Q205" s="219">
        <v>0.015400000000000001</v>
      </c>
      <c r="R205" s="219">
        <f>Q205*H205</f>
        <v>0.25964399999999999</v>
      </c>
      <c r="S205" s="219">
        <v>0</v>
      </c>
      <c r="T205" s="22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1" t="s">
        <v>128</v>
      </c>
      <c r="AT205" s="221" t="s">
        <v>124</v>
      </c>
      <c r="AU205" s="221" t="s">
        <v>87</v>
      </c>
      <c r="AY205" s="17" t="s">
        <v>123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7" t="s">
        <v>85</v>
      </c>
      <c r="BK205" s="222">
        <f>ROUND(I205*H205,2)</f>
        <v>0</v>
      </c>
      <c r="BL205" s="17" t="s">
        <v>128</v>
      </c>
      <c r="BM205" s="221" t="s">
        <v>305</v>
      </c>
    </row>
    <row r="206" s="13" customFormat="1">
      <c r="A206" s="13"/>
      <c r="B206" s="237"/>
      <c r="C206" s="238"/>
      <c r="D206" s="239" t="s">
        <v>221</v>
      </c>
      <c r="E206" s="240" t="s">
        <v>1</v>
      </c>
      <c r="F206" s="241" t="s">
        <v>293</v>
      </c>
      <c r="G206" s="238"/>
      <c r="H206" s="240" t="s">
        <v>1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7" t="s">
        <v>221</v>
      </c>
      <c r="AU206" s="247" t="s">
        <v>87</v>
      </c>
      <c r="AV206" s="13" t="s">
        <v>85</v>
      </c>
      <c r="AW206" s="13" t="s">
        <v>32</v>
      </c>
      <c r="AX206" s="13" t="s">
        <v>77</v>
      </c>
      <c r="AY206" s="247" t="s">
        <v>123</v>
      </c>
    </row>
    <row r="207" s="14" customFormat="1">
      <c r="A207" s="14"/>
      <c r="B207" s="248"/>
      <c r="C207" s="249"/>
      <c r="D207" s="239" t="s">
        <v>221</v>
      </c>
      <c r="E207" s="250" t="s">
        <v>1</v>
      </c>
      <c r="F207" s="251" t="s">
        <v>294</v>
      </c>
      <c r="G207" s="249"/>
      <c r="H207" s="252">
        <v>16.859999999999999</v>
      </c>
      <c r="I207" s="253"/>
      <c r="J207" s="249"/>
      <c r="K207" s="249"/>
      <c r="L207" s="254"/>
      <c r="M207" s="255"/>
      <c r="N207" s="256"/>
      <c r="O207" s="256"/>
      <c r="P207" s="256"/>
      <c r="Q207" s="256"/>
      <c r="R207" s="256"/>
      <c r="S207" s="256"/>
      <c r="T207" s="25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8" t="s">
        <v>221</v>
      </c>
      <c r="AU207" s="258" t="s">
        <v>87</v>
      </c>
      <c r="AV207" s="14" t="s">
        <v>87</v>
      </c>
      <c r="AW207" s="14" t="s">
        <v>32</v>
      </c>
      <c r="AX207" s="14" t="s">
        <v>85</v>
      </c>
      <c r="AY207" s="258" t="s">
        <v>123</v>
      </c>
    </row>
    <row r="208" s="2" customFormat="1" ht="24.15" customHeight="1">
      <c r="A208" s="38"/>
      <c r="B208" s="39"/>
      <c r="C208" s="210" t="s">
        <v>155</v>
      </c>
      <c r="D208" s="210" t="s">
        <v>124</v>
      </c>
      <c r="E208" s="211" t="s">
        <v>306</v>
      </c>
      <c r="F208" s="212" t="s">
        <v>307</v>
      </c>
      <c r="G208" s="213" t="s">
        <v>158</v>
      </c>
      <c r="H208" s="214">
        <v>68.855000000000004</v>
      </c>
      <c r="I208" s="215"/>
      <c r="J208" s="216">
        <f>ROUND(I208*H208,2)</f>
        <v>0</v>
      </c>
      <c r="K208" s="212" t="s">
        <v>219</v>
      </c>
      <c r="L208" s="44"/>
      <c r="M208" s="217" t="s">
        <v>1</v>
      </c>
      <c r="N208" s="218" t="s">
        <v>42</v>
      </c>
      <c r="O208" s="91"/>
      <c r="P208" s="219">
        <f>O208*H208</f>
        <v>0</v>
      </c>
      <c r="Q208" s="219">
        <v>0.018380000000000001</v>
      </c>
      <c r="R208" s="219">
        <f>Q208*H208</f>
        <v>1.2655549000000002</v>
      </c>
      <c r="S208" s="219">
        <v>0</v>
      </c>
      <c r="T208" s="22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1" t="s">
        <v>128</v>
      </c>
      <c r="AT208" s="221" t="s">
        <v>124</v>
      </c>
      <c r="AU208" s="221" t="s">
        <v>87</v>
      </c>
      <c r="AY208" s="17" t="s">
        <v>123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17" t="s">
        <v>85</v>
      </c>
      <c r="BK208" s="222">
        <f>ROUND(I208*H208,2)</f>
        <v>0</v>
      </c>
      <c r="BL208" s="17" t="s">
        <v>128</v>
      </c>
      <c r="BM208" s="221" t="s">
        <v>308</v>
      </c>
    </row>
    <row r="209" s="13" customFormat="1">
      <c r="A209" s="13"/>
      <c r="B209" s="237"/>
      <c r="C209" s="238"/>
      <c r="D209" s="239" t="s">
        <v>221</v>
      </c>
      <c r="E209" s="240" t="s">
        <v>1</v>
      </c>
      <c r="F209" s="241" t="s">
        <v>295</v>
      </c>
      <c r="G209" s="238"/>
      <c r="H209" s="240" t="s">
        <v>1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7" t="s">
        <v>221</v>
      </c>
      <c r="AU209" s="247" t="s">
        <v>87</v>
      </c>
      <c r="AV209" s="13" t="s">
        <v>85</v>
      </c>
      <c r="AW209" s="13" t="s">
        <v>32</v>
      </c>
      <c r="AX209" s="13" t="s">
        <v>77</v>
      </c>
      <c r="AY209" s="247" t="s">
        <v>123</v>
      </c>
    </row>
    <row r="210" s="13" customFormat="1">
      <c r="A210" s="13"/>
      <c r="B210" s="237"/>
      <c r="C210" s="238"/>
      <c r="D210" s="239" t="s">
        <v>221</v>
      </c>
      <c r="E210" s="240" t="s">
        <v>1</v>
      </c>
      <c r="F210" s="241" t="s">
        <v>222</v>
      </c>
      <c r="G210" s="238"/>
      <c r="H210" s="240" t="s">
        <v>1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7" t="s">
        <v>221</v>
      </c>
      <c r="AU210" s="247" t="s">
        <v>87</v>
      </c>
      <c r="AV210" s="13" t="s">
        <v>85</v>
      </c>
      <c r="AW210" s="13" t="s">
        <v>32</v>
      </c>
      <c r="AX210" s="13" t="s">
        <v>77</v>
      </c>
      <c r="AY210" s="247" t="s">
        <v>123</v>
      </c>
    </row>
    <row r="211" s="14" customFormat="1">
      <c r="A211" s="14"/>
      <c r="B211" s="248"/>
      <c r="C211" s="249"/>
      <c r="D211" s="239" t="s">
        <v>221</v>
      </c>
      <c r="E211" s="250" t="s">
        <v>1</v>
      </c>
      <c r="F211" s="251" t="s">
        <v>296</v>
      </c>
      <c r="G211" s="249"/>
      <c r="H211" s="252">
        <v>9.6750000000000007</v>
      </c>
      <c r="I211" s="253"/>
      <c r="J211" s="249"/>
      <c r="K211" s="249"/>
      <c r="L211" s="254"/>
      <c r="M211" s="255"/>
      <c r="N211" s="256"/>
      <c r="O211" s="256"/>
      <c r="P211" s="256"/>
      <c r="Q211" s="256"/>
      <c r="R211" s="256"/>
      <c r="S211" s="256"/>
      <c r="T211" s="25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8" t="s">
        <v>221</v>
      </c>
      <c r="AU211" s="258" t="s">
        <v>87</v>
      </c>
      <c r="AV211" s="14" t="s">
        <v>87</v>
      </c>
      <c r="AW211" s="14" t="s">
        <v>32</v>
      </c>
      <c r="AX211" s="14" t="s">
        <v>77</v>
      </c>
      <c r="AY211" s="258" t="s">
        <v>123</v>
      </c>
    </row>
    <row r="212" s="13" customFormat="1">
      <c r="A212" s="13"/>
      <c r="B212" s="237"/>
      <c r="C212" s="238"/>
      <c r="D212" s="239" t="s">
        <v>221</v>
      </c>
      <c r="E212" s="240" t="s">
        <v>1</v>
      </c>
      <c r="F212" s="241" t="s">
        <v>230</v>
      </c>
      <c r="G212" s="238"/>
      <c r="H212" s="240" t="s">
        <v>1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7" t="s">
        <v>221</v>
      </c>
      <c r="AU212" s="247" t="s">
        <v>87</v>
      </c>
      <c r="AV212" s="13" t="s">
        <v>85</v>
      </c>
      <c r="AW212" s="13" t="s">
        <v>32</v>
      </c>
      <c r="AX212" s="13" t="s">
        <v>77</v>
      </c>
      <c r="AY212" s="247" t="s">
        <v>123</v>
      </c>
    </row>
    <row r="213" s="14" customFormat="1">
      <c r="A213" s="14"/>
      <c r="B213" s="248"/>
      <c r="C213" s="249"/>
      <c r="D213" s="239" t="s">
        <v>221</v>
      </c>
      <c r="E213" s="250" t="s">
        <v>1</v>
      </c>
      <c r="F213" s="251" t="s">
        <v>297</v>
      </c>
      <c r="G213" s="249"/>
      <c r="H213" s="252">
        <v>21.454999999999998</v>
      </c>
      <c r="I213" s="253"/>
      <c r="J213" s="249"/>
      <c r="K213" s="249"/>
      <c r="L213" s="254"/>
      <c r="M213" s="255"/>
      <c r="N213" s="256"/>
      <c r="O213" s="256"/>
      <c r="P213" s="256"/>
      <c r="Q213" s="256"/>
      <c r="R213" s="256"/>
      <c r="S213" s="256"/>
      <c r="T213" s="25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8" t="s">
        <v>221</v>
      </c>
      <c r="AU213" s="258" t="s">
        <v>87</v>
      </c>
      <c r="AV213" s="14" t="s">
        <v>87</v>
      </c>
      <c r="AW213" s="14" t="s">
        <v>32</v>
      </c>
      <c r="AX213" s="14" t="s">
        <v>77</v>
      </c>
      <c r="AY213" s="258" t="s">
        <v>123</v>
      </c>
    </row>
    <row r="214" s="13" customFormat="1">
      <c r="A214" s="13"/>
      <c r="B214" s="237"/>
      <c r="C214" s="238"/>
      <c r="D214" s="239" t="s">
        <v>221</v>
      </c>
      <c r="E214" s="240" t="s">
        <v>1</v>
      </c>
      <c r="F214" s="241" t="s">
        <v>286</v>
      </c>
      <c r="G214" s="238"/>
      <c r="H214" s="240" t="s">
        <v>1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221</v>
      </c>
      <c r="AU214" s="247" t="s">
        <v>87</v>
      </c>
      <c r="AV214" s="13" t="s">
        <v>85</v>
      </c>
      <c r="AW214" s="13" t="s">
        <v>32</v>
      </c>
      <c r="AX214" s="13" t="s">
        <v>77</v>
      </c>
      <c r="AY214" s="247" t="s">
        <v>123</v>
      </c>
    </row>
    <row r="215" s="14" customFormat="1">
      <c r="A215" s="14"/>
      <c r="B215" s="248"/>
      <c r="C215" s="249"/>
      <c r="D215" s="239" t="s">
        <v>221</v>
      </c>
      <c r="E215" s="250" t="s">
        <v>1</v>
      </c>
      <c r="F215" s="251" t="s">
        <v>298</v>
      </c>
      <c r="G215" s="249"/>
      <c r="H215" s="252">
        <v>15.560000000000001</v>
      </c>
      <c r="I215" s="253"/>
      <c r="J215" s="249"/>
      <c r="K215" s="249"/>
      <c r="L215" s="254"/>
      <c r="M215" s="255"/>
      <c r="N215" s="256"/>
      <c r="O215" s="256"/>
      <c r="P215" s="256"/>
      <c r="Q215" s="256"/>
      <c r="R215" s="256"/>
      <c r="S215" s="256"/>
      <c r="T215" s="25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8" t="s">
        <v>221</v>
      </c>
      <c r="AU215" s="258" t="s">
        <v>87</v>
      </c>
      <c r="AV215" s="14" t="s">
        <v>87</v>
      </c>
      <c r="AW215" s="14" t="s">
        <v>32</v>
      </c>
      <c r="AX215" s="14" t="s">
        <v>77</v>
      </c>
      <c r="AY215" s="258" t="s">
        <v>123</v>
      </c>
    </row>
    <row r="216" s="13" customFormat="1">
      <c r="A216" s="13"/>
      <c r="B216" s="237"/>
      <c r="C216" s="238"/>
      <c r="D216" s="239" t="s">
        <v>221</v>
      </c>
      <c r="E216" s="240" t="s">
        <v>1</v>
      </c>
      <c r="F216" s="241" t="s">
        <v>299</v>
      </c>
      <c r="G216" s="238"/>
      <c r="H216" s="240" t="s">
        <v>1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221</v>
      </c>
      <c r="AU216" s="247" t="s">
        <v>87</v>
      </c>
      <c r="AV216" s="13" t="s">
        <v>85</v>
      </c>
      <c r="AW216" s="13" t="s">
        <v>32</v>
      </c>
      <c r="AX216" s="13" t="s">
        <v>77</v>
      </c>
      <c r="AY216" s="247" t="s">
        <v>123</v>
      </c>
    </row>
    <row r="217" s="14" customFormat="1">
      <c r="A217" s="14"/>
      <c r="B217" s="248"/>
      <c r="C217" s="249"/>
      <c r="D217" s="239" t="s">
        <v>221</v>
      </c>
      <c r="E217" s="250" t="s">
        <v>1</v>
      </c>
      <c r="F217" s="251" t="s">
        <v>300</v>
      </c>
      <c r="G217" s="249"/>
      <c r="H217" s="252">
        <v>5.4249999999999998</v>
      </c>
      <c r="I217" s="253"/>
      <c r="J217" s="249"/>
      <c r="K217" s="249"/>
      <c r="L217" s="254"/>
      <c r="M217" s="255"/>
      <c r="N217" s="256"/>
      <c r="O217" s="256"/>
      <c r="P217" s="256"/>
      <c r="Q217" s="256"/>
      <c r="R217" s="256"/>
      <c r="S217" s="256"/>
      <c r="T217" s="25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8" t="s">
        <v>221</v>
      </c>
      <c r="AU217" s="258" t="s">
        <v>87</v>
      </c>
      <c r="AV217" s="14" t="s">
        <v>87</v>
      </c>
      <c r="AW217" s="14" t="s">
        <v>32</v>
      </c>
      <c r="AX217" s="14" t="s">
        <v>77</v>
      </c>
      <c r="AY217" s="258" t="s">
        <v>123</v>
      </c>
    </row>
    <row r="218" s="13" customFormat="1">
      <c r="A218" s="13"/>
      <c r="B218" s="237"/>
      <c r="C218" s="238"/>
      <c r="D218" s="239" t="s">
        <v>221</v>
      </c>
      <c r="E218" s="240" t="s">
        <v>1</v>
      </c>
      <c r="F218" s="241" t="s">
        <v>274</v>
      </c>
      <c r="G218" s="238"/>
      <c r="H218" s="240" t="s">
        <v>1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221</v>
      </c>
      <c r="AU218" s="247" t="s">
        <v>87</v>
      </c>
      <c r="AV218" s="13" t="s">
        <v>85</v>
      </c>
      <c r="AW218" s="13" t="s">
        <v>32</v>
      </c>
      <c r="AX218" s="13" t="s">
        <v>77</v>
      </c>
      <c r="AY218" s="247" t="s">
        <v>123</v>
      </c>
    </row>
    <row r="219" s="14" customFormat="1">
      <c r="A219" s="14"/>
      <c r="B219" s="248"/>
      <c r="C219" s="249"/>
      <c r="D219" s="239" t="s">
        <v>221</v>
      </c>
      <c r="E219" s="250" t="s">
        <v>1</v>
      </c>
      <c r="F219" s="251" t="s">
        <v>301</v>
      </c>
      <c r="G219" s="249"/>
      <c r="H219" s="252">
        <v>10.98</v>
      </c>
      <c r="I219" s="253"/>
      <c r="J219" s="249"/>
      <c r="K219" s="249"/>
      <c r="L219" s="254"/>
      <c r="M219" s="255"/>
      <c r="N219" s="256"/>
      <c r="O219" s="256"/>
      <c r="P219" s="256"/>
      <c r="Q219" s="256"/>
      <c r="R219" s="256"/>
      <c r="S219" s="256"/>
      <c r="T219" s="25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8" t="s">
        <v>221</v>
      </c>
      <c r="AU219" s="258" t="s">
        <v>87</v>
      </c>
      <c r="AV219" s="14" t="s">
        <v>87</v>
      </c>
      <c r="AW219" s="14" t="s">
        <v>32</v>
      </c>
      <c r="AX219" s="14" t="s">
        <v>77</v>
      </c>
      <c r="AY219" s="258" t="s">
        <v>123</v>
      </c>
    </row>
    <row r="220" s="13" customFormat="1">
      <c r="A220" s="13"/>
      <c r="B220" s="237"/>
      <c r="C220" s="238"/>
      <c r="D220" s="239" t="s">
        <v>221</v>
      </c>
      <c r="E220" s="240" t="s">
        <v>1</v>
      </c>
      <c r="F220" s="241" t="s">
        <v>279</v>
      </c>
      <c r="G220" s="238"/>
      <c r="H220" s="240" t="s">
        <v>1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7" t="s">
        <v>221</v>
      </c>
      <c r="AU220" s="247" t="s">
        <v>87</v>
      </c>
      <c r="AV220" s="13" t="s">
        <v>85</v>
      </c>
      <c r="AW220" s="13" t="s">
        <v>32</v>
      </c>
      <c r="AX220" s="13" t="s">
        <v>77</v>
      </c>
      <c r="AY220" s="247" t="s">
        <v>123</v>
      </c>
    </row>
    <row r="221" s="14" customFormat="1">
      <c r="A221" s="14"/>
      <c r="B221" s="248"/>
      <c r="C221" s="249"/>
      <c r="D221" s="239" t="s">
        <v>221</v>
      </c>
      <c r="E221" s="250" t="s">
        <v>1</v>
      </c>
      <c r="F221" s="251" t="s">
        <v>302</v>
      </c>
      <c r="G221" s="249"/>
      <c r="H221" s="252">
        <v>5.7599999999999998</v>
      </c>
      <c r="I221" s="253"/>
      <c r="J221" s="249"/>
      <c r="K221" s="249"/>
      <c r="L221" s="254"/>
      <c r="M221" s="255"/>
      <c r="N221" s="256"/>
      <c r="O221" s="256"/>
      <c r="P221" s="256"/>
      <c r="Q221" s="256"/>
      <c r="R221" s="256"/>
      <c r="S221" s="256"/>
      <c r="T221" s="25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8" t="s">
        <v>221</v>
      </c>
      <c r="AU221" s="258" t="s">
        <v>87</v>
      </c>
      <c r="AV221" s="14" t="s">
        <v>87</v>
      </c>
      <c r="AW221" s="14" t="s">
        <v>32</v>
      </c>
      <c r="AX221" s="14" t="s">
        <v>77</v>
      </c>
      <c r="AY221" s="258" t="s">
        <v>123</v>
      </c>
    </row>
    <row r="222" s="15" customFormat="1">
      <c r="A222" s="15"/>
      <c r="B222" s="259"/>
      <c r="C222" s="260"/>
      <c r="D222" s="239" t="s">
        <v>221</v>
      </c>
      <c r="E222" s="261" t="s">
        <v>1</v>
      </c>
      <c r="F222" s="262" t="s">
        <v>254</v>
      </c>
      <c r="G222" s="260"/>
      <c r="H222" s="263">
        <v>68.855000000000004</v>
      </c>
      <c r="I222" s="264"/>
      <c r="J222" s="260"/>
      <c r="K222" s="260"/>
      <c r="L222" s="265"/>
      <c r="M222" s="266"/>
      <c r="N222" s="267"/>
      <c r="O222" s="267"/>
      <c r="P222" s="267"/>
      <c r="Q222" s="267"/>
      <c r="R222" s="267"/>
      <c r="S222" s="267"/>
      <c r="T222" s="268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9" t="s">
        <v>221</v>
      </c>
      <c r="AU222" s="269" t="s">
        <v>87</v>
      </c>
      <c r="AV222" s="15" t="s">
        <v>128</v>
      </c>
      <c r="AW222" s="15" t="s">
        <v>32</v>
      </c>
      <c r="AX222" s="15" t="s">
        <v>85</v>
      </c>
      <c r="AY222" s="269" t="s">
        <v>123</v>
      </c>
    </row>
    <row r="223" s="2" customFormat="1" ht="44.25" customHeight="1">
      <c r="A223" s="38"/>
      <c r="B223" s="39"/>
      <c r="C223" s="210" t="s">
        <v>309</v>
      </c>
      <c r="D223" s="210" t="s">
        <v>124</v>
      </c>
      <c r="E223" s="211" t="s">
        <v>310</v>
      </c>
      <c r="F223" s="212" t="s">
        <v>311</v>
      </c>
      <c r="G223" s="213" t="s">
        <v>158</v>
      </c>
      <c r="H223" s="214">
        <v>146.50999999999999</v>
      </c>
      <c r="I223" s="215"/>
      <c r="J223" s="216">
        <f>ROUND(I223*H223,2)</f>
        <v>0</v>
      </c>
      <c r="K223" s="212" t="s">
        <v>219</v>
      </c>
      <c r="L223" s="44"/>
      <c r="M223" s="217" t="s">
        <v>1</v>
      </c>
      <c r="N223" s="218" t="s">
        <v>42</v>
      </c>
      <c r="O223" s="91"/>
      <c r="P223" s="219">
        <f>O223*H223</f>
        <v>0</v>
      </c>
      <c r="Q223" s="219">
        <v>0.0206</v>
      </c>
      <c r="R223" s="219">
        <f>Q223*H223</f>
        <v>3.018106</v>
      </c>
      <c r="S223" s="219">
        <v>0</v>
      </c>
      <c r="T223" s="22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1" t="s">
        <v>128</v>
      </c>
      <c r="AT223" s="221" t="s">
        <v>124</v>
      </c>
      <c r="AU223" s="221" t="s">
        <v>87</v>
      </c>
      <c r="AY223" s="17" t="s">
        <v>123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17" t="s">
        <v>85</v>
      </c>
      <c r="BK223" s="222">
        <f>ROUND(I223*H223,2)</f>
        <v>0</v>
      </c>
      <c r="BL223" s="17" t="s">
        <v>128</v>
      </c>
      <c r="BM223" s="221" t="s">
        <v>312</v>
      </c>
    </row>
    <row r="224" s="13" customFormat="1">
      <c r="A224" s="13"/>
      <c r="B224" s="237"/>
      <c r="C224" s="238"/>
      <c r="D224" s="239" t="s">
        <v>221</v>
      </c>
      <c r="E224" s="240" t="s">
        <v>1</v>
      </c>
      <c r="F224" s="241" t="s">
        <v>222</v>
      </c>
      <c r="G224" s="238"/>
      <c r="H224" s="240" t="s">
        <v>1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7" t="s">
        <v>221</v>
      </c>
      <c r="AU224" s="247" t="s">
        <v>87</v>
      </c>
      <c r="AV224" s="13" t="s">
        <v>85</v>
      </c>
      <c r="AW224" s="13" t="s">
        <v>32</v>
      </c>
      <c r="AX224" s="13" t="s">
        <v>77</v>
      </c>
      <c r="AY224" s="247" t="s">
        <v>123</v>
      </c>
    </row>
    <row r="225" s="14" customFormat="1">
      <c r="A225" s="14"/>
      <c r="B225" s="248"/>
      <c r="C225" s="249"/>
      <c r="D225" s="239" t="s">
        <v>221</v>
      </c>
      <c r="E225" s="250" t="s">
        <v>1</v>
      </c>
      <c r="F225" s="251" t="s">
        <v>313</v>
      </c>
      <c r="G225" s="249"/>
      <c r="H225" s="252">
        <v>94.655000000000001</v>
      </c>
      <c r="I225" s="253"/>
      <c r="J225" s="249"/>
      <c r="K225" s="249"/>
      <c r="L225" s="254"/>
      <c r="M225" s="255"/>
      <c r="N225" s="256"/>
      <c r="O225" s="256"/>
      <c r="P225" s="256"/>
      <c r="Q225" s="256"/>
      <c r="R225" s="256"/>
      <c r="S225" s="256"/>
      <c r="T225" s="25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8" t="s">
        <v>221</v>
      </c>
      <c r="AU225" s="258" t="s">
        <v>87</v>
      </c>
      <c r="AV225" s="14" t="s">
        <v>87</v>
      </c>
      <c r="AW225" s="14" t="s">
        <v>32</v>
      </c>
      <c r="AX225" s="14" t="s">
        <v>77</v>
      </c>
      <c r="AY225" s="258" t="s">
        <v>123</v>
      </c>
    </row>
    <row r="226" s="13" customFormat="1">
      <c r="A226" s="13"/>
      <c r="B226" s="237"/>
      <c r="C226" s="238"/>
      <c r="D226" s="239" t="s">
        <v>221</v>
      </c>
      <c r="E226" s="240" t="s">
        <v>1</v>
      </c>
      <c r="F226" s="241" t="s">
        <v>286</v>
      </c>
      <c r="G226" s="238"/>
      <c r="H226" s="240" t="s">
        <v>1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221</v>
      </c>
      <c r="AU226" s="247" t="s">
        <v>87</v>
      </c>
      <c r="AV226" s="13" t="s">
        <v>85</v>
      </c>
      <c r="AW226" s="13" t="s">
        <v>32</v>
      </c>
      <c r="AX226" s="13" t="s">
        <v>77</v>
      </c>
      <c r="AY226" s="247" t="s">
        <v>123</v>
      </c>
    </row>
    <row r="227" s="14" customFormat="1">
      <c r="A227" s="14"/>
      <c r="B227" s="248"/>
      <c r="C227" s="249"/>
      <c r="D227" s="239" t="s">
        <v>221</v>
      </c>
      <c r="E227" s="250" t="s">
        <v>1</v>
      </c>
      <c r="F227" s="251" t="s">
        <v>314</v>
      </c>
      <c r="G227" s="249"/>
      <c r="H227" s="252">
        <v>17.16</v>
      </c>
      <c r="I227" s="253"/>
      <c r="J227" s="249"/>
      <c r="K227" s="249"/>
      <c r="L227" s="254"/>
      <c r="M227" s="255"/>
      <c r="N227" s="256"/>
      <c r="O227" s="256"/>
      <c r="P227" s="256"/>
      <c r="Q227" s="256"/>
      <c r="R227" s="256"/>
      <c r="S227" s="256"/>
      <c r="T227" s="25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8" t="s">
        <v>221</v>
      </c>
      <c r="AU227" s="258" t="s">
        <v>87</v>
      </c>
      <c r="AV227" s="14" t="s">
        <v>87</v>
      </c>
      <c r="AW227" s="14" t="s">
        <v>32</v>
      </c>
      <c r="AX227" s="14" t="s">
        <v>77</v>
      </c>
      <c r="AY227" s="258" t="s">
        <v>123</v>
      </c>
    </row>
    <row r="228" s="13" customFormat="1">
      <c r="A228" s="13"/>
      <c r="B228" s="237"/>
      <c r="C228" s="238"/>
      <c r="D228" s="239" t="s">
        <v>221</v>
      </c>
      <c r="E228" s="240" t="s">
        <v>1</v>
      </c>
      <c r="F228" s="241" t="s">
        <v>274</v>
      </c>
      <c r="G228" s="238"/>
      <c r="H228" s="240" t="s">
        <v>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7" t="s">
        <v>221</v>
      </c>
      <c r="AU228" s="247" t="s">
        <v>87</v>
      </c>
      <c r="AV228" s="13" t="s">
        <v>85</v>
      </c>
      <c r="AW228" s="13" t="s">
        <v>32</v>
      </c>
      <c r="AX228" s="13" t="s">
        <v>77</v>
      </c>
      <c r="AY228" s="247" t="s">
        <v>123</v>
      </c>
    </row>
    <row r="229" s="14" customFormat="1">
      <c r="A229" s="14"/>
      <c r="B229" s="248"/>
      <c r="C229" s="249"/>
      <c r="D229" s="239" t="s">
        <v>221</v>
      </c>
      <c r="E229" s="250" t="s">
        <v>1</v>
      </c>
      <c r="F229" s="251" t="s">
        <v>315</v>
      </c>
      <c r="G229" s="249"/>
      <c r="H229" s="252">
        <v>2.9399999999999999</v>
      </c>
      <c r="I229" s="253"/>
      <c r="J229" s="249"/>
      <c r="K229" s="249"/>
      <c r="L229" s="254"/>
      <c r="M229" s="255"/>
      <c r="N229" s="256"/>
      <c r="O229" s="256"/>
      <c r="P229" s="256"/>
      <c r="Q229" s="256"/>
      <c r="R229" s="256"/>
      <c r="S229" s="256"/>
      <c r="T229" s="25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8" t="s">
        <v>221</v>
      </c>
      <c r="AU229" s="258" t="s">
        <v>87</v>
      </c>
      <c r="AV229" s="14" t="s">
        <v>87</v>
      </c>
      <c r="AW229" s="14" t="s">
        <v>32</v>
      </c>
      <c r="AX229" s="14" t="s">
        <v>77</v>
      </c>
      <c r="AY229" s="258" t="s">
        <v>123</v>
      </c>
    </row>
    <row r="230" s="13" customFormat="1">
      <c r="A230" s="13"/>
      <c r="B230" s="237"/>
      <c r="C230" s="238"/>
      <c r="D230" s="239" t="s">
        <v>221</v>
      </c>
      <c r="E230" s="240" t="s">
        <v>1</v>
      </c>
      <c r="F230" s="241" t="s">
        <v>299</v>
      </c>
      <c r="G230" s="238"/>
      <c r="H230" s="240" t="s">
        <v>1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7" t="s">
        <v>221</v>
      </c>
      <c r="AU230" s="247" t="s">
        <v>87</v>
      </c>
      <c r="AV230" s="13" t="s">
        <v>85</v>
      </c>
      <c r="AW230" s="13" t="s">
        <v>32</v>
      </c>
      <c r="AX230" s="13" t="s">
        <v>77</v>
      </c>
      <c r="AY230" s="247" t="s">
        <v>123</v>
      </c>
    </row>
    <row r="231" s="14" customFormat="1">
      <c r="A231" s="14"/>
      <c r="B231" s="248"/>
      <c r="C231" s="249"/>
      <c r="D231" s="239" t="s">
        <v>221</v>
      </c>
      <c r="E231" s="250" t="s">
        <v>1</v>
      </c>
      <c r="F231" s="251" t="s">
        <v>316</v>
      </c>
      <c r="G231" s="249"/>
      <c r="H231" s="252">
        <v>1.26</v>
      </c>
      <c r="I231" s="253"/>
      <c r="J231" s="249"/>
      <c r="K231" s="249"/>
      <c r="L231" s="254"/>
      <c r="M231" s="255"/>
      <c r="N231" s="256"/>
      <c r="O231" s="256"/>
      <c r="P231" s="256"/>
      <c r="Q231" s="256"/>
      <c r="R231" s="256"/>
      <c r="S231" s="256"/>
      <c r="T231" s="25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8" t="s">
        <v>221</v>
      </c>
      <c r="AU231" s="258" t="s">
        <v>87</v>
      </c>
      <c r="AV231" s="14" t="s">
        <v>87</v>
      </c>
      <c r="AW231" s="14" t="s">
        <v>32</v>
      </c>
      <c r="AX231" s="14" t="s">
        <v>77</v>
      </c>
      <c r="AY231" s="258" t="s">
        <v>123</v>
      </c>
    </row>
    <row r="232" s="13" customFormat="1">
      <c r="A232" s="13"/>
      <c r="B232" s="237"/>
      <c r="C232" s="238"/>
      <c r="D232" s="239" t="s">
        <v>221</v>
      </c>
      <c r="E232" s="240" t="s">
        <v>1</v>
      </c>
      <c r="F232" s="241" t="s">
        <v>279</v>
      </c>
      <c r="G232" s="238"/>
      <c r="H232" s="240" t="s">
        <v>1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221</v>
      </c>
      <c r="AU232" s="247" t="s">
        <v>87</v>
      </c>
      <c r="AV232" s="13" t="s">
        <v>85</v>
      </c>
      <c r="AW232" s="13" t="s">
        <v>32</v>
      </c>
      <c r="AX232" s="13" t="s">
        <v>77</v>
      </c>
      <c r="AY232" s="247" t="s">
        <v>123</v>
      </c>
    </row>
    <row r="233" s="14" customFormat="1">
      <c r="A233" s="14"/>
      <c r="B233" s="248"/>
      <c r="C233" s="249"/>
      <c r="D233" s="239" t="s">
        <v>221</v>
      </c>
      <c r="E233" s="250" t="s">
        <v>1</v>
      </c>
      <c r="F233" s="251" t="s">
        <v>317</v>
      </c>
      <c r="G233" s="249"/>
      <c r="H233" s="252">
        <v>1.0800000000000001</v>
      </c>
      <c r="I233" s="253"/>
      <c r="J233" s="249"/>
      <c r="K233" s="249"/>
      <c r="L233" s="254"/>
      <c r="M233" s="255"/>
      <c r="N233" s="256"/>
      <c r="O233" s="256"/>
      <c r="P233" s="256"/>
      <c r="Q233" s="256"/>
      <c r="R233" s="256"/>
      <c r="S233" s="256"/>
      <c r="T233" s="25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8" t="s">
        <v>221</v>
      </c>
      <c r="AU233" s="258" t="s">
        <v>87</v>
      </c>
      <c r="AV233" s="14" t="s">
        <v>87</v>
      </c>
      <c r="AW233" s="14" t="s">
        <v>32</v>
      </c>
      <c r="AX233" s="14" t="s">
        <v>77</v>
      </c>
      <c r="AY233" s="258" t="s">
        <v>123</v>
      </c>
    </row>
    <row r="234" s="13" customFormat="1">
      <c r="A234" s="13"/>
      <c r="B234" s="237"/>
      <c r="C234" s="238"/>
      <c r="D234" s="239" t="s">
        <v>221</v>
      </c>
      <c r="E234" s="240" t="s">
        <v>1</v>
      </c>
      <c r="F234" s="241" t="s">
        <v>230</v>
      </c>
      <c r="G234" s="238"/>
      <c r="H234" s="240" t="s">
        <v>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221</v>
      </c>
      <c r="AU234" s="247" t="s">
        <v>87</v>
      </c>
      <c r="AV234" s="13" t="s">
        <v>85</v>
      </c>
      <c r="AW234" s="13" t="s">
        <v>32</v>
      </c>
      <c r="AX234" s="13" t="s">
        <v>77</v>
      </c>
      <c r="AY234" s="247" t="s">
        <v>123</v>
      </c>
    </row>
    <row r="235" s="14" customFormat="1">
      <c r="A235" s="14"/>
      <c r="B235" s="248"/>
      <c r="C235" s="249"/>
      <c r="D235" s="239" t="s">
        <v>221</v>
      </c>
      <c r="E235" s="250" t="s">
        <v>1</v>
      </c>
      <c r="F235" s="251" t="s">
        <v>318</v>
      </c>
      <c r="G235" s="249"/>
      <c r="H235" s="252">
        <v>29.414999999999999</v>
      </c>
      <c r="I235" s="253"/>
      <c r="J235" s="249"/>
      <c r="K235" s="249"/>
      <c r="L235" s="254"/>
      <c r="M235" s="255"/>
      <c r="N235" s="256"/>
      <c r="O235" s="256"/>
      <c r="P235" s="256"/>
      <c r="Q235" s="256"/>
      <c r="R235" s="256"/>
      <c r="S235" s="256"/>
      <c r="T235" s="25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8" t="s">
        <v>221</v>
      </c>
      <c r="AU235" s="258" t="s">
        <v>87</v>
      </c>
      <c r="AV235" s="14" t="s">
        <v>87</v>
      </c>
      <c r="AW235" s="14" t="s">
        <v>32</v>
      </c>
      <c r="AX235" s="14" t="s">
        <v>77</v>
      </c>
      <c r="AY235" s="258" t="s">
        <v>123</v>
      </c>
    </row>
    <row r="236" s="15" customFormat="1">
      <c r="A236" s="15"/>
      <c r="B236" s="259"/>
      <c r="C236" s="260"/>
      <c r="D236" s="239" t="s">
        <v>221</v>
      </c>
      <c r="E236" s="261" t="s">
        <v>1</v>
      </c>
      <c r="F236" s="262" t="s">
        <v>254</v>
      </c>
      <c r="G236" s="260"/>
      <c r="H236" s="263">
        <v>146.50999999999999</v>
      </c>
      <c r="I236" s="264"/>
      <c r="J236" s="260"/>
      <c r="K236" s="260"/>
      <c r="L236" s="265"/>
      <c r="M236" s="266"/>
      <c r="N236" s="267"/>
      <c r="O236" s="267"/>
      <c r="P236" s="267"/>
      <c r="Q236" s="267"/>
      <c r="R236" s="267"/>
      <c r="S236" s="267"/>
      <c r="T236" s="268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9" t="s">
        <v>221</v>
      </c>
      <c r="AU236" s="269" t="s">
        <v>87</v>
      </c>
      <c r="AV236" s="15" t="s">
        <v>128</v>
      </c>
      <c r="AW236" s="15" t="s">
        <v>32</v>
      </c>
      <c r="AX236" s="15" t="s">
        <v>85</v>
      </c>
      <c r="AY236" s="269" t="s">
        <v>123</v>
      </c>
    </row>
    <row r="237" s="2" customFormat="1" ht="24.15" customHeight="1">
      <c r="A237" s="38"/>
      <c r="B237" s="39"/>
      <c r="C237" s="210" t="s">
        <v>159</v>
      </c>
      <c r="D237" s="210" t="s">
        <v>124</v>
      </c>
      <c r="E237" s="211" t="s">
        <v>319</v>
      </c>
      <c r="F237" s="212" t="s">
        <v>320</v>
      </c>
      <c r="G237" s="213" t="s">
        <v>127</v>
      </c>
      <c r="H237" s="214">
        <v>6.5499999999999998</v>
      </c>
      <c r="I237" s="215"/>
      <c r="J237" s="216">
        <f>ROUND(I237*H237,2)</f>
        <v>0</v>
      </c>
      <c r="K237" s="212" t="s">
        <v>219</v>
      </c>
      <c r="L237" s="44"/>
      <c r="M237" s="217" t="s">
        <v>1</v>
      </c>
      <c r="N237" s="218" t="s">
        <v>42</v>
      </c>
      <c r="O237" s="91"/>
      <c r="P237" s="219">
        <f>O237*H237</f>
        <v>0</v>
      </c>
      <c r="Q237" s="219">
        <v>0.0015</v>
      </c>
      <c r="R237" s="219">
        <f>Q237*H237</f>
        <v>0.0098250000000000004</v>
      </c>
      <c r="S237" s="219">
        <v>0</v>
      </c>
      <c r="T237" s="22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1" t="s">
        <v>128</v>
      </c>
      <c r="AT237" s="221" t="s">
        <v>124</v>
      </c>
      <c r="AU237" s="221" t="s">
        <v>87</v>
      </c>
      <c r="AY237" s="17" t="s">
        <v>123</v>
      </c>
      <c r="BE237" s="222">
        <f>IF(N237="základní",J237,0)</f>
        <v>0</v>
      </c>
      <c r="BF237" s="222">
        <f>IF(N237="snížená",J237,0)</f>
        <v>0</v>
      </c>
      <c r="BG237" s="222">
        <f>IF(N237="zákl. přenesená",J237,0)</f>
        <v>0</v>
      </c>
      <c r="BH237" s="222">
        <f>IF(N237="sníž. přenesená",J237,0)</f>
        <v>0</v>
      </c>
      <c r="BI237" s="222">
        <f>IF(N237="nulová",J237,0)</f>
        <v>0</v>
      </c>
      <c r="BJ237" s="17" t="s">
        <v>85</v>
      </c>
      <c r="BK237" s="222">
        <f>ROUND(I237*H237,2)</f>
        <v>0</v>
      </c>
      <c r="BL237" s="17" t="s">
        <v>128</v>
      </c>
      <c r="BM237" s="221" t="s">
        <v>321</v>
      </c>
    </row>
    <row r="238" s="13" customFormat="1">
      <c r="A238" s="13"/>
      <c r="B238" s="237"/>
      <c r="C238" s="238"/>
      <c r="D238" s="239" t="s">
        <v>221</v>
      </c>
      <c r="E238" s="240" t="s">
        <v>1</v>
      </c>
      <c r="F238" s="241" t="s">
        <v>164</v>
      </c>
      <c r="G238" s="238"/>
      <c r="H238" s="240" t="s">
        <v>1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7" t="s">
        <v>221</v>
      </c>
      <c r="AU238" s="247" t="s">
        <v>87</v>
      </c>
      <c r="AV238" s="13" t="s">
        <v>85</v>
      </c>
      <c r="AW238" s="13" t="s">
        <v>32</v>
      </c>
      <c r="AX238" s="13" t="s">
        <v>77</v>
      </c>
      <c r="AY238" s="247" t="s">
        <v>123</v>
      </c>
    </row>
    <row r="239" s="14" customFormat="1">
      <c r="A239" s="14"/>
      <c r="B239" s="248"/>
      <c r="C239" s="249"/>
      <c r="D239" s="239" t="s">
        <v>221</v>
      </c>
      <c r="E239" s="250" t="s">
        <v>1</v>
      </c>
      <c r="F239" s="251" t="s">
        <v>322</v>
      </c>
      <c r="G239" s="249"/>
      <c r="H239" s="252">
        <v>6.5499999999999998</v>
      </c>
      <c r="I239" s="253"/>
      <c r="J239" s="249"/>
      <c r="K239" s="249"/>
      <c r="L239" s="254"/>
      <c r="M239" s="255"/>
      <c r="N239" s="256"/>
      <c r="O239" s="256"/>
      <c r="P239" s="256"/>
      <c r="Q239" s="256"/>
      <c r="R239" s="256"/>
      <c r="S239" s="256"/>
      <c r="T239" s="25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8" t="s">
        <v>221</v>
      </c>
      <c r="AU239" s="258" t="s">
        <v>87</v>
      </c>
      <c r="AV239" s="14" t="s">
        <v>87</v>
      </c>
      <c r="AW239" s="14" t="s">
        <v>32</v>
      </c>
      <c r="AX239" s="14" t="s">
        <v>85</v>
      </c>
      <c r="AY239" s="258" t="s">
        <v>123</v>
      </c>
    </row>
    <row r="240" s="2" customFormat="1" ht="16.5" customHeight="1">
      <c r="A240" s="38"/>
      <c r="B240" s="39"/>
      <c r="C240" s="210" t="s">
        <v>7</v>
      </c>
      <c r="D240" s="210" t="s">
        <v>124</v>
      </c>
      <c r="E240" s="211" t="s">
        <v>323</v>
      </c>
      <c r="F240" s="212" t="s">
        <v>324</v>
      </c>
      <c r="G240" s="213" t="s">
        <v>158</v>
      </c>
      <c r="H240" s="214">
        <v>5.875</v>
      </c>
      <c r="I240" s="215"/>
      <c r="J240" s="216">
        <f>ROUND(I240*H240,2)</f>
        <v>0</v>
      </c>
      <c r="K240" s="212" t="s">
        <v>219</v>
      </c>
      <c r="L240" s="44"/>
      <c r="M240" s="217" t="s">
        <v>1</v>
      </c>
      <c r="N240" s="218" t="s">
        <v>42</v>
      </c>
      <c r="O240" s="91"/>
      <c r="P240" s="219">
        <f>O240*H240</f>
        <v>0</v>
      </c>
      <c r="Q240" s="219">
        <v>0.00025999999999999998</v>
      </c>
      <c r="R240" s="219">
        <f>Q240*H240</f>
        <v>0.0015274999999999998</v>
      </c>
      <c r="S240" s="219">
        <v>0</v>
      </c>
      <c r="T240" s="22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1" t="s">
        <v>128</v>
      </c>
      <c r="AT240" s="221" t="s">
        <v>124</v>
      </c>
      <c r="AU240" s="221" t="s">
        <v>87</v>
      </c>
      <c r="AY240" s="17" t="s">
        <v>123</v>
      </c>
      <c r="BE240" s="222">
        <f>IF(N240="základní",J240,0)</f>
        <v>0</v>
      </c>
      <c r="BF240" s="222">
        <f>IF(N240="snížená",J240,0)</f>
        <v>0</v>
      </c>
      <c r="BG240" s="222">
        <f>IF(N240="zákl. přenesená",J240,0)</f>
        <v>0</v>
      </c>
      <c r="BH240" s="222">
        <f>IF(N240="sníž. přenesená",J240,0)</f>
        <v>0</v>
      </c>
      <c r="BI240" s="222">
        <f>IF(N240="nulová",J240,0)</f>
        <v>0</v>
      </c>
      <c r="BJ240" s="17" t="s">
        <v>85</v>
      </c>
      <c r="BK240" s="222">
        <f>ROUND(I240*H240,2)</f>
        <v>0</v>
      </c>
      <c r="BL240" s="17" t="s">
        <v>128</v>
      </c>
      <c r="BM240" s="221" t="s">
        <v>325</v>
      </c>
    </row>
    <row r="241" s="13" customFormat="1">
      <c r="A241" s="13"/>
      <c r="B241" s="237"/>
      <c r="C241" s="238"/>
      <c r="D241" s="239" t="s">
        <v>221</v>
      </c>
      <c r="E241" s="240" t="s">
        <v>1</v>
      </c>
      <c r="F241" s="241" t="s">
        <v>326</v>
      </c>
      <c r="G241" s="238"/>
      <c r="H241" s="240" t="s">
        <v>1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7" t="s">
        <v>221</v>
      </c>
      <c r="AU241" s="247" t="s">
        <v>87</v>
      </c>
      <c r="AV241" s="13" t="s">
        <v>85</v>
      </c>
      <c r="AW241" s="13" t="s">
        <v>32</v>
      </c>
      <c r="AX241" s="13" t="s">
        <v>77</v>
      </c>
      <c r="AY241" s="247" t="s">
        <v>123</v>
      </c>
    </row>
    <row r="242" s="14" customFormat="1">
      <c r="A242" s="14"/>
      <c r="B242" s="248"/>
      <c r="C242" s="249"/>
      <c r="D242" s="239" t="s">
        <v>221</v>
      </c>
      <c r="E242" s="250" t="s">
        <v>1</v>
      </c>
      <c r="F242" s="251" t="s">
        <v>223</v>
      </c>
      <c r="G242" s="249"/>
      <c r="H242" s="252">
        <v>5.875</v>
      </c>
      <c r="I242" s="253"/>
      <c r="J242" s="249"/>
      <c r="K242" s="249"/>
      <c r="L242" s="254"/>
      <c r="M242" s="255"/>
      <c r="N242" s="256"/>
      <c r="O242" s="256"/>
      <c r="P242" s="256"/>
      <c r="Q242" s="256"/>
      <c r="R242" s="256"/>
      <c r="S242" s="256"/>
      <c r="T242" s="25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8" t="s">
        <v>221</v>
      </c>
      <c r="AU242" s="258" t="s">
        <v>87</v>
      </c>
      <c r="AV242" s="14" t="s">
        <v>87</v>
      </c>
      <c r="AW242" s="14" t="s">
        <v>32</v>
      </c>
      <c r="AX242" s="14" t="s">
        <v>85</v>
      </c>
      <c r="AY242" s="258" t="s">
        <v>123</v>
      </c>
    </row>
    <row r="243" s="2" customFormat="1" ht="24.15" customHeight="1">
      <c r="A243" s="38"/>
      <c r="B243" s="39"/>
      <c r="C243" s="210" t="s">
        <v>163</v>
      </c>
      <c r="D243" s="210" t="s">
        <v>124</v>
      </c>
      <c r="E243" s="211" t="s">
        <v>327</v>
      </c>
      <c r="F243" s="212" t="s">
        <v>328</v>
      </c>
      <c r="G243" s="213" t="s">
        <v>158</v>
      </c>
      <c r="H243" s="214">
        <v>5.875</v>
      </c>
      <c r="I243" s="215"/>
      <c r="J243" s="216">
        <f>ROUND(I243*H243,2)</f>
        <v>0</v>
      </c>
      <c r="K243" s="212" t="s">
        <v>219</v>
      </c>
      <c r="L243" s="44"/>
      <c r="M243" s="217" t="s">
        <v>1</v>
      </c>
      <c r="N243" s="218" t="s">
        <v>42</v>
      </c>
      <c r="O243" s="91"/>
      <c r="P243" s="219">
        <f>O243*H243</f>
        <v>0</v>
      </c>
      <c r="Q243" s="219">
        <v>0.00020000000000000001</v>
      </c>
      <c r="R243" s="219">
        <f>Q243*H243</f>
        <v>0.0011750000000000001</v>
      </c>
      <c r="S243" s="219">
        <v>0</v>
      </c>
      <c r="T243" s="22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1" t="s">
        <v>128</v>
      </c>
      <c r="AT243" s="221" t="s">
        <v>124</v>
      </c>
      <c r="AU243" s="221" t="s">
        <v>87</v>
      </c>
      <c r="AY243" s="17" t="s">
        <v>123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17" t="s">
        <v>85</v>
      </c>
      <c r="BK243" s="222">
        <f>ROUND(I243*H243,2)</f>
        <v>0</v>
      </c>
      <c r="BL243" s="17" t="s">
        <v>128</v>
      </c>
      <c r="BM243" s="221" t="s">
        <v>329</v>
      </c>
    </row>
    <row r="244" s="13" customFormat="1">
      <c r="A244" s="13"/>
      <c r="B244" s="237"/>
      <c r="C244" s="238"/>
      <c r="D244" s="239" t="s">
        <v>221</v>
      </c>
      <c r="E244" s="240" t="s">
        <v>1</v>
      </c>
      <c r="F244" s="241" t="s">
        <v>326</v>
      </c>
      <c r="G244" s="238"/>
      <c r="H244" s="240" t="s">
        <v>1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221</v>
      </c>
      <c r="AU244" s="247" t="s">
        <v>87</v>
      </c>
      <c r="AV244" s="13" t="s">
        <v>85</v>
      </c>
      <c r="AW244" s="13" t="s">
        <v>32</v>
      </c>
      <c r="AX244" s="13" t="s">
        <v>77</v>
      </c>
      <c r="AY244" s="247" t="s">
        <v>123</v>
      </c>
    </row>
    <row r="245" s="14" customFormat="1">
      <c r="A245" s="14"/>
      <c r="B245" s="248"/>
      <c r="C245" s="249"/>
      <c r="D245" s="239" t="s">
        <v>221</v>
      </c>
      <c r="E245" s="250" t="s">
        <v>1</v>
      </c>
      <c r="F245" s="251" t="s">
        <v>223</v>
      </c>
      <c r="G245" s="249"/>
      <c r="H245" s="252">
        <v>5.875</v>
      </c>
      <c r="I245" s="253"/>
      <c r="J245" s="249"/>
      <c r="K245" s="249"/>
      <c r="L245" s="254"/>
      <c r="M245" s="255"/>
      <c r="N245" s="256"/>
      <c r="O245" s="256"/>
      <c r="P245" s="256"/>
      <c r="Q245" s="256"/>
      <c r="R245" s="256"/>
      <c r="S245" s="256"/>
      <c r="T245" s="25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8" t="s">
        <v>221</v>
      </c>
      <c r="AU245" s="258" t="s">
        <v>87</v>
      </c>
      <c r="AV245" s="14" t="s">
        <v>87</v>
      </c>
      <c r="AW245" s="14" t="s">
        <v>32</v>
      </c>
      <c r="AX245" s="14" t="s">
        <v>85</v>
      </c>
      <c r="AY245" s="258" t="s">
        <v>123</v>
      </c>
    </row>
    <row r="246" s="2" customFormat="1" ht="24.15" customHeight="1">
      <c r="A246" s="38"/>
      <c r="B246" s="39"/>
      <c r="C246" s="210" t="s">
        <v>330</v>
      </c>
      <c r="D246" s="210" t="s">
        <v>124</v>
      </c>
      <c r="E246" s="211" t="s">
        <v>331</v>
      </c>
      <c r="F246" s="212" t="s">
        <v>332</v>
      </c>
      <c r="G246" s="213" t="s">
        <v>158</v>
      </c>
      <c r="H246" s="214">
        <v>5.875</v>
      </c>
      <c r="I246" s="215"/>
      <c r="J246" s="216">
        <f>ROUND(I246*H246,2)</f>
        <v>0</v>
      </c>
      <c r="K246" s="212" t="s">
        <v>219</v>
      </c>
      <c r="L246" s="44"/>
      <c r="M246" s="217" t="s">
        <v>1</v>
      </c>
      <c r="N246" s="218" t="s">
        <v>42</v>
      </c>
      <c r="O246" s="91"/>
      <c r="P246" s="219">
        <f>O246*H246</f>
        <v>0</v>
      </c>
      <c r="Q246" s="219">
        <v>0.023099999999999999</v>
      </c>
      <c r="R246" s="219">
        <f>Q246*H246</f>
        <v>0.13571249999999999</v>
      </c>
      <c r="S246" s="219">
        <v>0</v>
      </c>
      <c r="T246" s="22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1" t="s">
        <v>128</v>
      </c>
      <c r="AT246" s="221" t="s">
        <v>124</v>
      </c>
      <c r="AU246" s="221" t="s">
        <v>87</v>
      </c>
      <c r="AY246" s="17" t="s">
        <v>123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17" t="s">
        <v>85</v>
      </c>
      <c r="BK246" s="222">
        <f>ROUND(I246*H246,2)</f>
        <v>0</v>
      </c>
      <c r="BL246" s="17" t="s">
        <v>128</v>
      </c>
      <c r="BM246" s="221" t="s">
        <v>333</v>
      </c>
    </row>
    <row r="247" s="13" customFormat="1">
      <c r="A247" s="13"/>
      <c r="B247" s="237"/>
      <c r="C247" s="238"/>
      <c r="D247" s="239" t="s">
        <v>221</v>
      </c>
      <c r="E247" s="240" t="s">
        <v>1</v>
      </c>
      <c r="F247" s="241" t="s">
        <v>326</v>
      </c>
      <c r="G247" s="238"/>
      <c r="H247" s="240" t="s">
        <v>1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7" t="s">
        <v>221</v>
      </c>
      <c r="AU247" s="247" t="s">
        <v>87</v>
      </c>
      <c r="AV247" s="13" t="s">
        <v>85</v>
      </c>
      <c r="AW247" s="13" t="s">
        <v>32</v>
      </c>
      <c r="AX247" s="13" t="s">
        <v>77</v>
      </c>
      <c r="AY247" s="247" t="s">
        <v>123</v>
      </c>
    </row>
    <row r="248" s="14" customFormat="1">
      <c r="A248" s="14"/>
      <c r="B248" s="248"/>
      <c r="C248" s="249"/>
      <c r="D248" s="239" t="s">
        <v>221</v>
      </c>
      <c r="E248" s="250" t="s">
        <v>1</v>
      </c>
      <c r="F248" s="251" t="s">
        <v>223</v>
      </c>
      <c r="G248" s="249"/>
      <c r="H248" s="252">
        <v>5.875</v>
      </c>
      <c r="I248" s="253"/>
      <c r="J248" s="249"/>
      <c r="K248" s="249"/>
      <c r="L248" s="254"/>
      <c r="M248" s="255"/>
      <c r="N248" s="256"/>
      <c r="O248" s="256"/>
      <c r="P248" s="256"/>
      <c r="Q248" s="256"/>
      <c r="R248" s="256"/>
      <c r="S248" s="256"/>
      <c r="T248" s="25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8" t="s">
        <v>221</v>
      </c>
      <c r="AU248" s="258" t="s">
        <v>87</v>
      </c>
      <c r="AV248" s="14" t="s">
        <v>87</v>
      </c>
      <c r="AW248" s="14" t="s">
        <v>32</v>
      </c>
      <c r="AX248" s="14" t="s">
        <v>85</v>
      </c>
      <c r="AY248" s="258" t="s">
        <v>123</v>
      </c>
    </row>
    <row r="249" s="2" customFormat="1" ht="24.15" customHeight="1">
      <c r="A249" s="38"/>
      <c r="B249" s="39"/>
      <c r="C249" s="210" t="s">
        <v>168</v>
      </c>
      <c r="D249" s="210" t="s">
        <v>124</v>
      </c>
      <c r="E249" s="211" t="s">
        <v>334</v>
      </c>
      <c r="F249" s="212" t="s">
        <v>335</v>
      </c>
      <c r="G249" s="213" t="s">
        <v>158</v>
      </c>
      <c r="H249" s="214">
        <v>5.875</v>
      </c>
      <c r="I249" s="215"/>
      <c r="J249" s="216">
        <f>ROUND(I249*H249,2)</f>
        <v>0</v>
      </c>
      <c r="K249" s="212" t="s">
        <v>219</v>
      </c>
      <c r="L249" s="44"/>
      <c r="M249" s="217" t="s">
        <v>1</v>
      </c>
      <c r="N249" s="218" t="s">
        <v>42</v>
      </c>
      <c r="O249" s="91"/>
      <c r="P249" s="219">
        <f>O249*H249</f>
        <v>0</v>
      </c>
      <c r="Q249" s="219">
        <v>0.0028500000000000001</v>
      </c>
      <c r="R249" s="219">
        <f>Q249*H249</f>
        <v>0.016743750000000002</v>
      </c>
      <c r="S249" s="219">
        <v>0</v>
      </c>
      <c r="T249" s="22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1" t="s">
        <v>128</v>
      </c>
      <c r="AT249" s="221" t="s">
        <v>124</v>
      </c>
      <c r="AU249" s="221" t="s">
        <v>87</v>
      </c>
      <c r="AY249" s="17" t="s">
        <v>123</v>
      </c>
      <c r="BE249" s="222">
        <f>IF(N249="základní",J249,0)</f>
        <v>0</v>
      </c>
      <c r="BF249" s="222">
        <f>IF(N249="snížená",J249,0)</f>
        <v>0</v>
      </c>
      <c r="BG249" s="222">
        <f>IF(N249="zákl. přenesená",J249,0)</f>
        <v>0</v>
      </c>
      <c r="BH249" s="222">
        <f>IF(N249="sníž. přenesená",J249,0)</f>
        <v>0</v>
      </c>
      <c r="BI249" s="222">
        <f>IF(N249="nulová",J249,0)</f>
        <v>0</v>
      </c>
      <c r="BJ249" s="17" t="s">
        <v>85</v>
      </c>
      <c r="BK249" s="222">
        <f>ROUND(I249*H249,2)</f>
        <v>0</v>
      </c>
      <c r="BL249" s="17" t="s">
        <v>128</v>
      </c>
      <c r="BM249" s="221" t="s">
        <v>336</v>
      </c>
    </row>
    <row r="250" s="13" customFormat="1">
      <c r="A250" s="13"/>
      <c r="B250" s="237"/>
      <c r="C250" s="238"/>
      <c r="D250" s="239" t="s">
        <v>221</v>
      </c>
      <c r="E250" s="240" t="s">
        <v>1</v>
      </c>
      <c r="F250" s="241" t="s">
        <v>326</v>
      </c>
      <c r="G250" s="238"/>
      <c r="H250" s="240" t="s">
        <v>1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7" t="s">
        <v>221</v>
      </c>
      <c r="AU250" s="247" t="s">
        <v>87</v>
      </c>
      <c r="AV250" s="13" t="s">
        <v>85</v>
      </c>
      <c r="AW250" s="13" t="s">
        <v>32</v>
      </c>
      <c r="AX250" s="13" t="s">
        <v>77</v>
      </c>
      <c r="AY250" s="247" t="s">
        <v>123</v>
      </c>
    </row>
    <row r="251" s="14" customFormat="1">
      <c r="A251" s="14"/>
      <c r="B251" s="248"/>
      <c r="C251" s="249"/>
      <c r="D251" s="239" t="s">
        <v>221</v>
      </c>
      <c r="E251" s="250" t="s">
        <v>1</v>
      </c>
      <c r="F251" s="251" t="s">
        <v>223</v>
      </c>
      <c r="G251" s="249"/>
      <c r="H251" s="252">
        <v>5.875</v>
      </c>
      <c r="I251" s="253"/>
      <c r="J251" s="249"/>
      <c r="K251" s="249"/>
      <c r="L251" s="254"/>
      <c r="M251" s="255"/>
      <c r="N251" s="256"/>
      <c r="O251" s="256"/>
      <c r="P251" s="256"/>
      <c r="Q251" s="256"/>
      <c r="R251" s="256"/>
      <c r="S251" s="256"/>
      <c r="T251" s="25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8" t="s">
        <v>221</v>
      </c>
      <c r="AU251" s="258" t="s">
        <v>87</v>
      </c>
      <c r="AV251" s="14" t="s">
        <v>87</v>
      </c>
      <c r="AW251" s="14" t="s">
        <v>32</v>
      </c>
      <c r="AX251" s="14" t="s">
        <v>85</v>
      </c>
      <c r="AY251" s="258" t="s">
        <v>123</v>
      </c>
    </row>
    <row r="252" s="2" customFormat="1" ht="24.15" customHeight="1">
      <c r="A252" s="38"/>
      <c r="B252" s="39"/>
      <c r="C252" s="210" t="s">
        <v>337</v>
      </c>
      <c r="D252" s="210" t="s">
        <v>124</v>
      </c>
      <c r="E252" s="211" t="s">
        <v>338</v>
      </c>
      <c r="F252" s="212" t="s">
        <v>339</v>
      </c>
      <c r="G252" s="213" t="s">
        <v>158</v>
      </c>
      <c r="H252" s="214">
        <v>85.959999999999994</v>
      </c>
      <c r="I252" s="215"/>
      <c r="J252" s="216">
        <f>ROUND(I252*H252,2)</f>
        <v>0</v>
      </c>
      <c r="K252" s="212" t="s">
        <v>219</v>
      </c>
      <c r="L252" s="44"/>
      <c r="M252" s="217" t="s">
        <v>1</v>
      </c>
      <c r="N252" s="218" t="s">
        <v>42</v>
      </c>
      <c r="O252" s="91"/>
      <c r="P252" s="219">
        <f>O252*H252</f>
        <v>0</v>
      </c>
      <c r="Q252" s="219">
        <v>0.11</v>
      </c>
      <c r="R252" s="219">
        <f>Q252*H252</f>
        <v>9.4555999999999987</v>
      </c>
      <c r="S252" s="219">
        <v>0</v>
      </c>
      <c r="T252" s="22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1" t="s">
        <v>128</v>
      </c>
      <c r="AT252" s="221" t="s">
        <v>124</v>
      </c>
      <c r="AU252" s="221" t="s">
        <v>87</v>
      </c>
      <c r="AY252" s="17" t="s">
        <v>123</v>
      </c>
      <c r="BE252" s="222">
        <f>IF(N252="základní",J252,0)</f>
        <v>0</v>
      </c>
      <c r="BF252" s="222">
        <f>IF(N252="snížená",J252,0)</f>
        <v>0</v>
      </c>
      <c r="BG252" s="222">
        <f>IF(N252="zákl. přenesená",J252,0)</f>
        <v>0</v>
      </c>
      <c r="BH252" s="222">
        <f>IF(N252="sníž. přenesená",J252,0)</f>
        <v>0</v>
      </c>
      <c r="BI252" s="222">
        <f>IF(N252="nulová",J252,0)</f>
        <v>0</v>
      </c>
      <c r="BJ252" s="17" t="s">
        <v>85</v>
      </c>
      <c r="BK252" s="222">
        <f>ROUND(I252*H252,2)</f>
        <v>0</v>
      </c>
      <c r="BL252" s="17" t="s">
        <v>128</v>
      </c>
      <c r="BM252" s="221" t="s">
        <v>340</v>
      </c>
    </row>
    <row r="253" s="13" customFormat="1">
      <c r="A253" s="13"/>
      <c r="B253" s="237"/>
      <c r="C253" s="238"/>
      <c r="D253" s="239" t="s">
        <v>221</v>
      </c>
      <c r="E253" s="240" t="s">
        <v>1</v>
      </c>
      <c r="F253" s="241" t="s">
        <v>230</v>
      </c>
      <c r="G253" s="238"/>
      <c r="H253" s="240" t="s">
        <v>1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7" t="s">
        <v>221</v>
      </c>
      <c r="AU253" s="247" t="s">
        <v>87</v>
      </c>
      <c r="AV253" s="13" t="s">
        <v>85</v>
      </c>
      <c r="AW253" s="13" t="s">
        <v>32</v>
      </c>
      <c r="AX253" s="13" t="s">
        <v>77</v>
      </c>
      <c r="AY253" s="247" t="s">
        <v>123</v>
      </c>
    </row>
    <row r="254" s="14" customFormat="1">
      <c r="A254" s="14"/>
      <c r="B254" s="248"/>
      <c r="C254" s="249"/>
      <c r="D254" s="239" t="s">
        <v>221</v>
      </c>
      <c r="E254" s="250" t="s">
        <v>1</v>
      </c>
      <c r="F254" s="251" t="s">
        <v>285</v>
      </c>
      <c r="G254" s="249"/>
      <c r="H254" s="252">
        <v>10.6</v>
      </c>
      <c r="I254" s="253"/>
      <c r="J254" s="249"/>
      <c r="K254" s="249"/>
      <c r="L254" s="254"/>
      <c r="M254" s="255"/>
      <c r="N254" s="256"/>
      <c r="O254" s="256"/>
      <c r="P254" s="256"/>
      <c r="Q254" s="256"/>
      <c r="R254" s="256"/>
      <c r="S254" s="256"/>
      <c r="T254" s="25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8" t="s">
        <v>221</v>
      </c>
      <c r="AU254" s="258" t="s">
        <v>87</v>
      </c>
      <c r="AV254" s="14" t="s">
        <v>87</v>
      </c>
      <c r="AW254" s="14" t="s">
        <v>32</v>
      </c>
      <c r="AX254" s="14" t="s">
        <v>77</v>
      </c>
      <c r="AY254" s="258" t="s">
        <v>123</v>
      </c>
    </row>
    <row r="255" s="13" customFormat="1">
      <c r="A255" s="13"/>
      <c r="B255" s="237"/>
      <c r="C255" s="238"/>
      <c r="D255" s="239" t="s">
        <v>221</v>
      </c>
      <c r="E255" s="240" t="s">
        <v>1</v>
      </c>
      <c r="F255" s="241" t="s">
        <v>286</v>
      </c>
      <c r="G255" s="238"/>
      <c r="H255" s="240" t="s">
        <v>1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7" t="s">
        <v>221</v>
      </c>
      <c r="AU255" s="247" t="s">
        <v>87</v>
      </c>
      <c r="AV255" s="13" t="s">
        <v>85</v>
      </c>
      <c r="AW255" s="13" t="s">
        <v>32</v>
      </c>
      <c r="AX255" s="13" t="s">
        <v>77</v>
      </c>
      <c r="AY255" s="247" t="s">
        <v>123</v>
      </c>
    </row>
    <row r="256" s="14" customFormat="1">
      <c r="A256" s="14"/>
      <c r="B256" s="248"/>
      <c r="C256" s="249"/>
      <c r="D256" s="239" t="s">
        <v>221</v>
      </c>
      <c r="E256" s="250" t="s">
        <v>1</v>
      </c>
      <c r="F256" s="251" t="s">
        <v>287</v>
      </c>
      <c r="G256" s="249"/>
      <c r="H256" s="252">
        <v>6.04</v>
      </c>
      <c r="I256" s="253"/>
      <c r="J256" s="249"/>
      <c r="K256" s="249"/>
      <c r="L256" s="254"/>
      <c r="M256" s="255"/>
      <c r="N256" s="256"/>
      <c r="O256" s="256"/>
      <c r="P256" s="256"/>
      <c r="Q256" s="256"/>
      <c r="R256" s="256"/>
      <c r="S256" s="256"/>
      <c r="T256" s="25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8" t="s">
        <v>221</v>
      </c>
      <c r="AU256" s="258" t="s">
        <v>87</v>
      </c>
      <c r="AV256" s="14" t="s">
        <v>87</v>
      </c>
      <c r="AW256" s="14" t="s">
        <v>32</v>
      </c>
      <c r="AX256" s="14" t="s">
        <v>77</v>
      </c>
      <c r="AY256" s="258" t="s">
        <v>123</v>
      </c>
    </row>
    <row r="257" s="13" customFormat="1">
      <c r="A257" s="13"/>
      <c r="B257" s="237"/>
      <c r="C257" s="238"/>
      <c r="D257" s="239" t="s">
        <v>221</v>
      </c>
      <c r="E257" s="240" t="s">
        <v>1</v>
      </c>
      <c r="F257" s="241" t="s">
        <v>274</v>
      </c>
      <c r="G257" s="238"/>
      <c r="H257" s="240" t="s">
        <v>1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7" t="s">
        <v>221</v>
      </c>
      <c r="AU257" s="247" t="s">
        <v>87</v>
      </c>
      <c r="AV257" s="13" t="s">
        <v>85</v>
      </c>
      <c r="AW257" s="13" t="s">
        <v>32</v>
      </c>
      <c r="AX257" s="13" t="s">
        <v>77</v>
      </c>
      <c r="AY257" s="247" t="s">
        <v>123</v>
      </c>
    </row>
    <row r="258" s="14" customFormat="1">
      <c r="A258" s="14"/>
      <c r="B258" s="248"/>
      <c r="C258" s="249"/>
      <c r="D258" s="239" t="s">
        <v>221</v>
      </c>
      <c r="E258" s="250" t="s">
        <v>1</v>
      </c>
      <c r="F258" s="251" t="s">
        <v>341</v>
      </c>
      <c r="G258" s="249"/>
      <c r="H258" s="252">
        <v>6.8099999999999996</v>
      </c>
      <c r="I258" s="253"/>
      <c r="J258" s="249"/>
      <c r="K258" s="249"/>
      <c r="L258" s="254"/>
      <c r="M258" s="255"/>
      <c r="N258" s="256"/>
      <c r="O258" s="256"/>
      <c r="P258" s="256"/>
      <c r="Q258" s="256"/>
      <c r="R258" s="256"/>
      <c r="S258" s="256"/>
      <c r="T258" s="25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8" t="s">
        <v>221</v>
      </c>
      <c r="AU258" s="258" t="s">
        <v>87</v>
      </c>
      <c r="AV258" s="14" t="s">
        <v>87</v>
      </c>
      <c r="AW258" s="14" t="s">
        <v>32</v>
      </c>
      <c r="AX258" s="14" t="s">
        <v>77</v>
      </c>
      <c r="AY258" s="258" t="s">
        <v>123</v>
      </c>
    </row>
    <row r="259" s="13" customFormat="1">
      <c r="A259" s="13"/>
      <c r="B259" s="237"/>
      <c r="C259" s="238"/>
      <c r="D259" s="239" t="s">
        <v>221</v>
      </c>
      <c r="E259" s="240" t="s">
        <v>1</v>
      </c>
      <c r="F259" s="241" t="s">
        <v>299</v>
      </c>
      <c r="G259" s="238"/>
      <c r="H259" s="240" t="s">
        <v>1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7" t="s">
        <v>221</v>
      </c>
      <c r="AU259" s="247" t="s">
        <v>87</v>
      </c>
      <c r="AV259" s="13" t="s">
        <v>85</v>
      </c>
      <c r="AW259" s="13" t="s">
        <v>32</v>
      </c>
      <c r="AX259" s="13" t="s">
        <v>77</v>
      </c>
      <c r="AY259" s="247" t="s">
        <v>123</v>
      </c>
    </row>
    <row r="260" s="14" customFormat="1">
      <c r="A260" s="14"/>
      <c r="B260" s="248"/>
      <c r="C260" s="249"/>
      <c r="D260" s="239" t="s">
        <v>221</v>
      </c>
      <c r="E260" s="250" t="s">
        <v>1</v>
      </c>
      <c r="F260" s="251" t="s">
        <v>342</v>
      </c>
      <c r="G260" s="249"/>
      <c r="H260" s="252">
        <v>6.21</v>
      </c>
      <c r="I260" s="253"/>
      <c r="J260" s="249"/>
      <c r="K260" s="249"/>
      <c r="L260" s="254"/>
      <c r="M260" s="255"/>
      <c r="N260" s="256"/>
      <c r="O260" s="256"/>
      <c r="P260" s="256"/>
      <c r="Q260" s="256"/>
      <c r="R260" s="256"/>
      <c r="S260" s="256"/>
      <c r="T260" s="25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8" t="s">
        <v>221</v>
      </c>
      <c r="AU260" s="258" t="s">
        <v>87</v>
      </c>
      <c r="AV260" s="14" t="s">
        <v>87</v>
      </c>
      <c r="AW260" s="14" t="s">
        <v>32</v>
      </c>
      <c r="AX260" s="14" t="s">
        <v>77</v>
      </c>
      <c r="AY260" s="258" t="s">
        <v>123</v>
      </c>
    </row>
    <row r="261" s="13" customFormat="1">
      <c r="A261" s="13"/>
      <c r="B261" s="237"/>
      <c r="C261" s="238"/>
      <c r="D261" s="239" t="s">
        <v>221</v>
      </c>
      <c r="E261" s="240" t="s">
        <v>1</v>
      </c>
      <c r="F261" s="241" t="s">
        <v>279</v>
      </c>
      <c r="G261" s="238"/>
      <c r="H261" s="240" t="s">
        <v>1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7" t="s">
        <v>221</v>
      </c>
      <c r="AU261" s="247" t="s">
        <v>87</v>
      </c>
      <c r="AV261" s="13" t="s">
        <v>85</v>
      </c>
      <c r="AW261" s="13" t="s">
        <v>32</v>
      </c>
      <c r="AX261" s="13" t="s">
        <v>77</v>
      </c>
      <c r="AY261" s="247" t="s">
        <v>123</v>
      </c>
    </row>
    <row r="262" s="14" customFormat="1">
      <c r="A262" s="14"/>
      <c r="B262" s="248"/>
      <c r="C262" s="249"/>
      <c r="D262" s="239" t="s">
        <v>221</v>
      </c>
      <c r="E262" s="250" t="s">
        <v>1</v>
      </c>
      <c r="F262" s="251" t="s">
        <v>343</v>
      </c>
      <c r="G262" s="249"/>
      <c r="H262" s="252">
        <v>1.3500000000000001</v>
      </c>
      <c r="I262" s="253"/>
      <c r="J262" s="249"/>
      <c r="K262" s="249"/>
      <c r="L262" s="254"/>
      <c r="M262" s="255"/>
      <c r="N262" s="256"/>
      <c r="O262" s="256"/>
      <c r="P262" s="256"/>
      <c r="Q262" s="256"/>
      <c r="R262" s="256"/>
      <c r="S262" s="256"/>
      <c r="T262" s="25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8" t="s">
        <v>221</v>
      </c>
      <c r="AU262" s="258" t="s">
        <v>87</v>
      </c>
      <c r="AV262" s="14" t="s">
        <v>87</v>
      </c>
      <c r="AW262" s="14" t="s">
        <v>32</v>
      </c>
      <c r="AX262" s="14" t="s">
        <v>77</v>
      </c>
      <c r="AY262" s="258" t="s">
        <v>123</v>
      </c>
    </row>
    <row r="263" s="13" customFormat="1">
      <c r="A263" s="13"/>
      <c r="B263" s="237"/>
      <c r="C263" s="238"/>
      <c r="D263" s="239" t="s">
        <v>221</v>
      </c>
      <c r="E263" s="240" t="s">
        <v>1</v>
      </c>
      <c r="F263" s="241" t="s">
        <v>288</v>
      </c>
      <c r="G263" s="238"/>
      <c r="H263" s="240" t="s">
        <v>1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7" t="s">
        <v>221</v>
      </c>
      <c r="AU263" s="247" t="s">
        <v>87</v>
      </c>
      <c r="AV263" s="13" t="s">
        <v>85</v>
      </c>
      <c r="AW263" s="13" t="s">
        <v>32</v>
      </c>
      <c r="AX263" s="13" t="s">
        <v>77</v>
      </c>
      <c r="AY263" s="247" t="s">
        <v>123</v>
      </c>
    </row>
    <row r="264" s="14" customFormat="1">
      <c r="A264" s="14"/>
      <c r="B264" s="248"/>
      <c r="C264" s="249"/>
      <c r="D264" s="239" t="s">
        <v>221</v>
      </c>
      <c r="E264" s="250" t="s">
        <v>1</v>
      </c>
      <c r="F264" s="251" t="s">
        <v>289</v>
      </c>
      <c r="G264" s="249"/>
      <c r="H264" s="252">
        <v>54.950000000000003</v>
      </c>
      <c r="I264" s="253"/>
      <c r="J264" s="249"/>
      <c r="K264" s="249"/>
      <c r="L264" s="254"/>
      <c r="M264" s="255"/>
      <c r="N264" s="256"/>
      <c r="O264" s="256"/>
      <c r="P264" s="256"/>
      <c r="Q264" s="256"/>
      <c r="R264" s="256"/>
      <c r="S264" s="256"/>
      <c r="T264" s="25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8" t="s">
        <v>221</v>
      </c>
      <c r="AU264" s="258" t="s">
        <v>87</v>
      </c>
      <c r="AV264" s="14" t="s">
        <v>87</v>
      </c>
      <c r="AW264" s="14" t="s">
        <v>32</v>
      </c>
      <c r="AX264" s="14" t="s">
        <v>77</v>
      </c>
      <c r="AY264" s="258" t="s">
        <v>123</v>
      </c>
    </row>
    <row r="265" s="15" customFormat="1">
      <c r="A265" s="15"/>
      <c r="B265" s="259"/>
      <c r="C265" s="260"/>
      <c r="D265" s="239" t="s">
        <v>221</v>
      </c>
      <c r="E265" s="261" t="s">
        <v>1</v>
      </c>
      <c r="F265" s="262" t="s">
        <v>254</v>
      </c>
      <c r="G265" s="260"/>
      <c r="H265" s="263">
        <v>85.960000000000008</v>
      </c>
      <c r="I265" s="264"/>
      <c r="J265" s="260"/>
      <c r="K265" s="260"/>
      <c r="L265" s="265"/>
      <c r="M265" s="266"/>
      <c r="N265" s="267"/>
      <c r="O265" s="267"/>
      <c r="P265" s="267"/>
      <c r="Q265" s="267"/>
      <c r="R265" s="267"/>
      <c r="S265" s="267"/>
      <c r="T265" s="268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9" t="s">
        <v>221</v>
      </c>
      <c r="AU265" s="269" t="s">
        <v>87</v>
      </c>
      <c r="AV265" s="15" t="s">
        <v>128</v>
      </c>
      <c r="AW265" s="15" t="s">
        <v>32</v>
      </c>
      <c r="AX265" s="15" t="s">
        <v>85</v>
      </c>
      <c r="AY265" s="269" t="s">
        <v>123</v>
      </c>
    </row>
    <row r="266" s="2" customFormat="1" ht="24.15" customHeight="1">
      <c r="A266" s="38"/>
      <c r="B266" s="39"/>
      <c r="C266" s="210" t="s">
        <v>172</v>
      </c>
      <c r="D266" s="210" t="s">
        <v>124</v>
      </c>
      <c r="E266" s="211" t="s">
        <v>344</v>
      </c>
      <c r="F266" s="212" t="s">
        <v>345</v>
      </c>
      <c r="G266" s="213" t="s">
        <v>158</v>
      </c>
      <c r="H266" s="214">
        <v>515.75999999999999</v>
      </c>
      <c r="I266" s="215"/>
      <c r="J266" s="216">
        <f>ROUND(I266*H266,2)</f>
        <v>0</v>
      </c>
      <c r="K266" s="212" t="s">
        <v>219</v>
      </c>
      <c r="L266" s="44"/>
      <c r="M266" s="217" t="s">
        <v>1</v>
      </c>
      <c r="N266" s="218" t="s">
        <v>42</v>
      </c>
      <c r="O266" s="91"/>
      <c r="P266" s="219">
        <f>O266*H266</f>
        <v>0</v>
      </c>
      <c r="Q266" s="219">
        <v>0.010999999999999999</v>
      </c>
      <c r="R266" s="219">
        <f>Q266*H266</f>
        <v>5.6733599999999997</v>
      </c>
      <c r="S266" s="219">
        <v>0</v>
      </c>
      <c r="T266" s="22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1" t="s">
        <v>128</v>
      </c>
      <c r="AT266" s="221" t="s">
        <v>124</v>
      </c>
      <c r="AU266" s="221" t="s">
        <v>87</v>
      </c>
      <c r="AY266" s="17" t="s">
        <v>123</v>
      </c>
      <c r="BE266" s="222">
        <f>IF(N266="základní",J266,0)</f>
        <v>0</v>
      </c>
      <c r="BF266" s="222">
        <f>IF(N266="snížená",J266,0)</f>
        <v>0</v>
      </c>
      <c r="BG266" s="222">
        <f>IF(N266="zákl. přenesená",J266,0)</f>
        <v>0</v>
      </c>
      <c r="BH266" s="222">
        <f>IF(N266="sníž. přenesená",J266,0)</f>
        <v>0</v>
      </c>
      <c r="BI266" s="222">
        <f>IF(N266="nulová",J266,0)</f>
        <v>0</v>
      </c>
      <c r="BJ266" s="17" t="s">
        <v>85</v>
      </c>
      <c r="BK266" s="222">
        <f>ROUND(I266*H266,2)</f>
        <v>0</v>
      </c>
      <c r="BL266" s="17" t="s">
        <v>128</v>
      </c>
      <c r="BM266" s="221" t="s">
        <v>346</v>
      </c>
    </row>
    <row r="267" s="14" customFormat="1">
      <c r="A267" s="14"/>
      <c r="B267" s="248"/>
      <c r="C267" s="249"/>
      <c r="D267" s="239" t="s">
        <v>221</v>
      </c>
      <c r="E267" s="250" t="s">
        <v>1</v>
      </c>
      <c r="F267" s="251" t="s">
        <v>347</v>
      </c>
      <c r="G267" s="249"/>
      <c r="H267" s="252">
        <v>85.959999999999994</v>
      </c>
      <c r="I267" s="253"/>
      <c r="J267" s="249"/>
      <c r="K267" s="249"/>
      <c r="L267" s="254"/>
      <c r="M267" s="255"/>
      <c r="N267" s="256"/>
      <c r="O267" s="256"/>
      <c r="P267" s="256"/>
      <c r="Q267" s="256"/>
      <c r="R267" s="256"/>
      <c r="S267" s="256"/>
      <c r="T267" s="25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8" t="s">
        <v>221</v>
      </c>
      <c r="AU267" s="258" t="s">
        <v>87</v>
      </c>
      <c r="AV267" s="14" t="s">
        <v>87</v>
      </c>
      <c r="AW267" s="14" t="s">
        <v>32</v>
      </c>
      <c r="AX267" s="14" t="s">
        <v>85</v>
      </c>
      <c r="AY267" s="258" t="s">
        <v>123</v>
      </c>
    </row>
    <row r="268" s="14" customFormat="1">
      <c r="A268" s="14"/>
      <c r="B268" s="248"/>
      <c r="C268" s="249"/>
      <c r="D268" s="239" t="s">
        <v>221</v>
      </c>
      <c r="E268" s="249"/>
      <c r="F268" s="251" t="s">
        <v>348</v>
      </c>
      <c r="G268" s="249"/>
      <c r="H268" s="252">
        <v>515.75999999999999</v>
      </c>
      <c r="I268" s="253"/>
      <c r="J268" s="249"/>
      <c r="K268" s="249"/>
      <c r="L268" s="254"/>
      <c r="M268" s="255"/>
      <c r="N268" s="256"/>
      <c r="O268" s="256"/>
      <c r="P268" s="256"/>
      <c r="Q268" s="256"/>
      <c r="R268" s="256"/>
      <c r="S268" s="256"/>
      <c r="T268" s="25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8" t="s">
        <v>221</v>
      </c>
      <c r="AU268" s="258" t="s">
        <v>87</v>
      </c>
      <c r="AV268" s="14" t="s">
        <v>87</v>
      </c>
      <c r="AW268" s="14" t="s">
        <v>4</v>
      </c>
      <c r="AX268" s="14" t="s">
        <v>85</v>
      </c>
      <c r="AY268" s="258" t="s">
        <v>123</v>
      </c>
    </row>
    <row r="269" s="2" customFormat="1" ht="33" customHeight="1">
      <c r="A269" s="38"/>
      <c r="B269" s="39"/>
      <c r="C269" s="210" t="s">
        <v>349</v>
      </c>
      <c r="D269" s="210" t="s">
        <v>124</v>
      </c>
      <c r="E269" s="211" t="s">
        <v>350</v>
      </c>
      <c r="F269" s="212" t="s">
        <v>351</v>
      </c>
      <c r="G269" s="213" t="s">
        <v>158</v>
      </c>
      <c r="H269" s="214">
        <v>54.950000000000003</v>
      </c>
      <c r="I269" s="215"/>
      <c r="J269" s="216">
        <f>ROUND(I269*H269,2)</f>
        <v>0</v>
      </c>
      <c r="K269" s="212" t="s">
        <v>219</v>
      </c>
      <c r="L269" s="44"/>
      <c r="M269" s="217" t="s">
        <v>1</v>
      </c>
      <c r="N269" s="218" t="s">
        <v>42</v>
      </c>
      <c r="O269" s="91"/>
      <c r="P269" s="219">
        <f>O269*H269</f>
        <v>0</v>
      </c>
      <c r="Q269" s="219">
        <v>0.014670000000000001</v>
      </c>
      <c r="R269" s="219">
        <f>Q269*H269</f>
        <v>0.80611650000000012</v>
      </c>
      <c r="S269" s="219">
        <v>0</v>
      </c>
      <c r="T269" s="22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1" t="s">
        <v>128</v>
      </c>
      <c r="AT269" s="221" t="s">
        <v>124</v>
      </c>
      <c r="AU269" s="221" t="s">
        <v>87</v>
      </c>
      <c r="AY269" s="17" t="s">
        <v>123</v>
      </c>
      <c r="BE269" s="222">
        <f>IF(N269="základní",J269,0)</f>
        <v>0</v>
      </c>
      <c r="BF269" s="222">
        <f>IF(N269="snížená",J269,0)</f>
        <v>0</v>
      </c>
      <c r="BG269" s="222">
        <f>IF(N269="zákl. přenesená",J269,0)</f>
        <v>0</v>
      </c>
      <c r="BH269" s="222">
        <f>IF(N269="sníž. přenesená",J269,0)</f>
        <v>0</v>
      </c>
      <c r="BI269" s="222">
        <f>IF(N269="nulová",J269,0)</f>
        <v>0</v>
      </c>
      <c r="BJ269" s="17" t="s">
        <v>85</v>
      </c>
      <c r="BK269" s="222">
        <f>ROUND(I269*H269,2)</f>
        <v>0</v>
      </c>
      <c r="BL269" s="17" t="s">
        <v>128</v>
      </c>
      <c r="BM269" s="221" t="s">
        <v>352</v>
      </c>
    </row>
    <row r="270" s="13" customFormat="1">
      <c r="A270" s="13"/>
      <c r="B270" s="237"/>
      <c r="C270" s="238"/>
      <c r="D270" s="239" t="s">
        <v>221</v>
      </c>
      <c r="E270" s="240" t="s">
        <v>1</v>
      </c>
      <c r="F270" s="241" t="s">
        <v>288</v>
      </c>
      <c r="G270" s="238"/>
      <c r="H270" s="240" t="s">
        <v>1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7" t="s">
        <v>221</v>
      </c>
      <c r="AU270" s="247" t="s">
        <v>87</v>
      </c>
      <c r="AV270" s="13" t="s">
        <v>85</v>
      </c>
      <c r="AW270" s="13" t="s">
        <v>32</v>
      </c>
      <c r="AX270" s="13" t="s">
        <v>77</v>
      </c>
      <c r="AY270" s="247" t="s">
        <v>123</v>
      </c>
    </row>
    <row r="271" s="14" customFormat="1">
      <c r="A271" s="14"/>
      <c r="B271" s="248"/>
      <c r="C271" s="249"/>
      <c r="D271" s="239" t="s">
        <v>221</v>
      </c>
      <c r="E271" s="250" t="s">
        <v>1</v>
      </c>
      <c r="F271" s="251" t="s">
        <v>289</v>
      </c>
      <c r="G271" s="249"/>
      <c r="H271" s="252">
        <v>54.950000000000003</v>
      </c>
      <c r="I271" s="253"/>
      <c r="J271" s="249"/>
      <c r="K271" s="249"/>
      <c r="L271" s="254"/>
      <c r="M271" s="255"/>
      <c r="N271" s="256"/>
      <c r="O271" s="256"/>
      <c r="P271" s="256"/>
      <c r="Q271" s="256"/>
      <c r="R271" s="256"/>
      <c r="S271" s="256"/>
      <c r="T271" s="25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8" t="s">
        <v>221</v>
      </c>
      <c r="AU271" s="258" t="s">
        <v>87</v>
      </c>
      <c r="AV271" s="14" t="s">
        <v>87</v>
      </c>
      <c r="AW271" s="14" t="s">
        <v>32</v>
      </c>
      <c r="AX271" s="14" t="s">
        <v>85</v>
      </c>
      <c r="AY271" s="258" t="s">
        <v>123</v>
      </c>
    </row>
    <row r="272" s="11" customFormat="1" ht="22.8" customHeight="1">
      <c r="A272" s="11"/>
      <c r="B272" s="196"/>
      <c r="C272" s="197"/>
      <c r="D272" s="198" t="s">
        <v>76</v>
      </c>
      <c r="E272" s="235" t="s">
        <v>152</v>
      </c>
      <c r="F272" s="235" t="s">
        <v>353</v>
      </c>
      <c r="G272" s="197"/>
      <c r="H272" s="197"/>
      <c r="I272" s="200"/>
      <c r="J272" s="236">
        <f>BK272</f>
        <v>0</v>
      </c>
      <c r="K272" s="197"/>
      <c r="L272" s="202"/>
      <c r="M272" s="203"/>
      <c r="N272" s="204"/>
      <c r="O272" s="204"/>
      <c r="P272" s="205">
        <f>SUM(P273:P374)</f>
        <v>0</v>
      </c>
      <c r="Q272" s="204"/>
      <c r="R272" s="205">
        <f>SUM(R273:R374)</f>
        <v>0.0049839000000000003</v>
      </c>
      <c r="S272" s="204"/>
      <c r="T272" s="206">
        <f>SUM(T273:T374)</f>
        <v>27.087767999999997</v>
      </c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R272" s="207" t="s">
        <v>85</v>
      </c>
      <c r="AT272" s="208" t="s">
        <v>76</v>
      </c>
      <c r="AU272" s="208" t="s">
        <v>85</v>
      </c>
      <c r="AY272" s="207" t="s">
        <v>123</v>
      </c>
      <c r="BK272" s="209">
        <f>SUM(BK273:BK374)</f>
        <v>0</v>
      </c>
    </row>
    <row r="273" s="2" customFormat="1" ht="33" customHeight="1">
      <c r="A273" s="38"/>
      <c r="B273" s="39"/>
      <c r="C273" s="210" t="s">
        <v>175</v>
      </c>
      <c r="D273" s="210" t="s">
        <v>124</v>
      </c>
      <c r="E273" s="211" t="s">
        <v>354</v>
      </c>
      <c r="F273" s="212" t="s">
        <v>355</v>
      </c>
      <c r="G273" s="213" t="s">
        <v>158</v>
      </c>
      <c r="H273" s="214">
        <v>85.959999999999994</v>
      </c>
      <c r="I273" s="215"/>
      <c r="J273" s="216">
        <f>ROUND(I273*H273,2)</f>
        <v>0</v>
      </c>
      <c r="K273" s="212" t="s">
        <v>219</v>
      </c>
      <c r="L273" s="44"/>
      <c r="M273" s="217" t="s">
        <v>1</v>
      </c>
      <c r="N273" s="218" t="s">
        <v>42</v>
      </c>
      <c r="O273" s="91"/>
      <c r="P273" s="219">
        <f>O273*H273</f>
        <v>0</v>
      </c>
      <c r="Q273" s="219">
        <v>0</v>
      </c>
      <c r="R273" s="219">
        <f>Q273*H273</f>
        <v>0</v>
      </c>
      <c r="S273" s="219">
        <v>0</v>
      </c>
      <c r="T273" s="22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1" t="s">
        <v>128</v>
      </c>
      <c r="AT273" s="221" t="s">
        <v>124</v>
      </c>
      <c r="AU273" s="221" t="s">
        <v>87</v>
      </c>
      <c r="AY273" s="17" t="s">
        <v>123</v>
      </c>
      <c r="BE273" s="222">
        <f>IF(N273="základní",J273,0)</f>
        <v>0</v>
      </c>
      <c r="BF273" s="222">
        <f>IF(N273="snížená",J273,0)</f>
        <v>0</v>
      </c>
      <c r="BG273" s="222">
        <f>IF(N273="zákl. přenesená",J273,0)</f>
        <v>0</v>
      </c>
      <c r="BH273" s="222">
        <f>IF(N273="sníž. přenesená",J273,0)</f>
        <v>0</v>
      </c>
      <c r="BI273" s="222">
        <f>IF(N273="nulová",J273,0)</f>
        <v>0</v>
      </c>
      <c r="BJ273" s="17" t="s">
        <v>85</v>
      </c>
      <c r="BK273" s="222">
        <f>ROUND(I273*H273,2)</f>
        <v>0</v>
      </c>
      <c r="BL273" s="17" t="s">
        <v>128</v>
      </c>
      <c r="BM273" s="221" t="s">
        <v>356</v>
      </c>
    </row>
    <row r="274" s="13" customFormat="1">
      <c r="A274" s="13"/>
      <c r="B274" s="237"/>
      <c r="C274" s="238"/>
      <c r="D274" s="239" t="s">
        <v>221</v>
      </c>
      <c r="E274" s="240" t="s">
        <v>1</v>
      </c>
      <c r="F274" s="241" t="s">
        <v>230</v>
      </c>
      <c r="G274" s="238"/>
      <c r="H274" s="240" t="s">
        <v>1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7" t="s">
        <v>221</v>
      </c>
      <c r="AU274" s="247" t="s">
        <v>87</v>
      </c>
      <c r="AV274" s="13" t="s">
        <v>85</v>
      </c>
      <c r="AW274" s="13" t="s">
        <v>32</v>
      </c>
      <c r="AX274" s="13" t="s">
        <v>77</v>
      </c>
      <c r="AY274" s="247" t="s">
        <v>123</v>
      </c>
    </row>
    <row r="275" s="14" customFormat="1">
      <c r="A275" s="14"/>
      <c r="B275" s="248"/>
      <c r="C275" s="249"/>
      <c r="D275" s="239" t="s">
        <v>221</v>
      </c>
      <c r="E275" s="250" t="s">
        <v>1</v>
      </c>
      <c r="F275" s="251" t="s">
        <v>285</v>
      </c>
      <c r="G275" s="249"/>
      <c r="H275" s="252">
        <v>10.6</v>
      </c>
      <c r="I275" s="253"/>
      <c r="J275" s="249"/>
      <c r="K275" s="249"/>
      <c r="L275" s="254"/>
      <c r="M275" s="255"/>
      <c r="N275" s="256"/>
      <c r="O275" s="256"/>
      <c r="P275" s="256"/>
      <c r="Q275" s="256"/>
      <c r="R275" s="256"/>
      <c r="S275" s="256"/>
      <c r="T275" s="25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8" t="s">
        <v>221</v>
      </c>
      <c r="AU275" s="258" t="s">
        <v>87</v>
      </c>
      <c r="AV275" s="14" t="s">
        <v>87</v>
      </c>
      <c r="AW275" s="14" t="s">
        <v>32</v>
      </c>
      <c r="AX275" s="14" t="s">
        <v>77</v>
      </c>
      <c r="AY275" s="258" t="s">
        <v>123</v>
      </c>
    </row>
    <row r="276" s="13" customFormat="1">
      <c r="A276" s="13"/>
      <c r="B276" s="237"/>
      <c r="C276" s="238"/>
      <c r="D276" s="239" t="s">
        <v>221</v>
      </c>
      <c r="E276" s="240" t="s">
        <v>1</v>
      </c>
      <c r="F276" s="241" t="s">
        <v>286</v>
      </c>
      <c r="G276" s="238"/>
      <c r="H276" s="240" t="s">
        <v>1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7" t="s">
        <v>221</v>
      </c>
      <c r="AU276" s="247" t="s">
        <v>87</v>
      </c>
      <c r="AV276" s="13" t="s">
        <v>85</v>
      </c>
      <c r="AW276" s="13" t="s">
        <v>32</v>
      </c>
      <c r="AX276" s="13" t="s">
        <v>77</v>
      </c>
      <c r="AY276" s="247" t="s">
        <v>123</v>
      </c>
    </row>
    <row r="277" s="14" customFormat="1">
      <c r="A277" s="14"/>
      <c r="B277" s="248"/>
      <c r="C277" s="249"/>
      <c r="D277" s="239" t="s">
        <v>221</v>
      </c>
      <c r="E277" s="250" t="s">
        <v>1</v>
      </c>
      <c r="F277" s="251" t="s">
        <v>287</v>
      </c>
      <c r="G277" s="249"/>
      <c r="H277" s="252">
        <v>6.04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8" t="s">
        <v>221</v>
      </c>
      <c r="AU277" s="258" t="s">
        <v>87</v>
      </c>
      <c r="AV277" s="14" t="s">
        <v>87</v>
      </c>
      <c r="AW277" s="14" t="s">
        <v>32</v>
      </c>
      <c r="AX277" s="14" t="s">
        <v>77</v>
      </c>
      <c r="AY277" s="258" t="s">
        <v>123</v>
      </c>
    </row>
    <row r="278" s="13" customFormat="1">
      <c r="A278" s="13"/>
      <c r="B278" s="237"/>
      <c r="C278" s="238"/>
      <c r="D278" s="239" t="s">
        <v>221</v>
      </c>
      <c r="E278" s="240" t="s">
        <v>1</v>
      </c>
      <c r="F278" s="241" t="s">
        <v>274</v>
      </c>
      <c r="G278" s="238"/>
      <c r="H278" s="240" t="s">
        <v>1</v>
      </c>
      <c r="I278" s="242"/>
      <c r="J278" s="238"/>
      <c r="K278" s="238"/>
      <c r="L278" s="243"/>
      <c r="M278" s="244"/>
      <c r="N278" s="245"/>
      <c r="O278" s="245"/>
      <c r="P278" s="245"/>
      <c r="Q278" s="245"/>
      <c r="R278" s="245"/>
      <c r="S278" s="245"/>
      <c r="T278" s="24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7" t="s">
        <v>221</v>
      </c>
      <c r="AU278" s="247" t="s">
        <v>87</v>
      </c>
      <c r="AV278" s="13" t="s">
        <v>85</v>
      </c>
      <c r="AW278" s="13" t="s">
        <v>32</v>
      </c>
      <c r="AX278" s="13" t="s">
        <v>77</v>
      </c>
      <c r="AY278" s="247" t="s">
        <v>123</v>
      </c>
    </row>
    <row r="279" s="14" customFormat="1">
      <c r="A279" s="14"/>
      <c r="B279" s="248"/>
      <c r="C279" s="249"/>
      <c r="D279" s="239" t="s">
        <v>221</v>
      </c>
      <c r="E279" s="250" t="s">
        <v>1</v>
      </c>
      <c r="F279" s="251" t="s">
        <v>341</v>
      </c>
      <c r="G279" s="249"/>
      <c r="H279" s="252">
        <v>6.8099999999999996</v>
      </c>
      <c r="I279" s="253"/>
      <c r="J279" s="249"/>
      <c r="K279" s="249"/>
      <c r="L279" s="254"/>
      <c r="M279" s="255"/>
      <c r="N279" s="256"/>
      <c r="O279" s="256"/>
      <c r="P279" s="256"/>
      <c r="Q279" s="256"/>
      <c r="R279" s="256"/>
      <c r="S279" s="256"/>
      <c r="T279" s="25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8" t="s">
        <v>221</v>
      </c>
      <c r="AU279" s="258" t="s">
        <v>87</v>
      </c>
      <c r="AV279" s="14" t="s">
        <v>87</v>
      </c>
      <c r="AW279" s="14" t="s">
        <v>32</v>
      </c>
      <c r="AX279" s="14" t="s">
        <v>77</v>
      </c>
      <c r="AY279" s="258" t="s">
        <v>123</v>
      </c>
    </row>
    <row r="280" s="13" customFormat="1">
      <c r="A280" s="13"/>
      <c r="B280" s="237"/>
      <c r="C280" s="238"/>
      <c r="D280" s="239" t="s">
        <v>221</v>
      </c>
      <c r="E280" s="240" t="s">
        <v>1</v>
      </c>
      <c r="F280" s="241" t="s">
        <v>299</v>
      </c>
      <c r="G280" s="238"/>
      <c r="H280" s="240" t="s">
        <v>1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7" t="s">
        <v>221</v>
      </c>
      <c r="AU280" s="247" t="s">
        <v>87</v>
      </c>
      <c r="AV280" s="13" t="s">
        <v>85</v>
      </c>
      <c r="AW280" s="13" t="s">
        <v>32</v>
      </c>
      <c r="AX280" s="13" t="s">
        <v>77</v>
      </c>
      <c r="AY280" s="247" t="s">
        <v>123</v>
      </c>
    </row>
    <row r="281" s="14" customFormat="1">
      <c r="A281" s="14"/>
      <c r="B281" s="248"/>
      <c r="C281" s="249"/>
      <c r="D281" s="239" t="s">
        <v>221</v>
      </c>
      <c r="E281" s="250" t="s">
        <v>1</v>
      </c>
      <c r="F281" s="251" t="s">
        <v>342</v>
      </c>
      <c r="G281" s="249"/>
      <c r="H281" s="252">
        <v>6.21</v>
      </c>
      <c r="I281" s="253"/>
      <c r="J281" s="249"/>
      <c r="K281" s="249"/>
      <c r="L281" s="254"/>
      <c r="M281" s="255"/>
      <c r="N281" s="256"/>
      <c r="O281" s="256"/>
      <c r="P281" s="256"/>
      <c r="Q281" s="256"/>
      <c r="R281" s="256"/>
      <c r="S281" s="256"/>
      <c r="T281" s="25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8" t="s">
        <v>221</v>
      </c>
      <c r="AU281" s="258" t="s">
        <v>87</v>
      </c>
      <c r="AV281" s="14" t="s">
        <v>87</v>
      </c>
      <c r="AW281" s="14" t="s">
        <v>32</v>
      </c>
      <c r="AX281" s="14" t="s">
        <v>77</v>
      </c>
      <c r="AY281" s="258" t="s">
        <v>123</v>
      </c>
    </row>
    <row r="282" s="13" customFormat="1">
      <c r="A282" s="13"/>
      <c r="B282" s="237"/>
      <c r="C282" s="238"/>
      <c r="D282" s="239" t="s">
        <v>221</v>
      </c>
      <c r="E282" s="240" t="s">
        <v>1</v>
      </c>
      <c r="F282" s="241" t="s">
        <v>279</v>
      </c>
      <c r="G282" s="238"/>
      <c r="H282" s="240" t="s">
        <v>1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7" t="s">
        <v>221</v>
      </c>
      <c r="AU282" s="247" t="s">
        <v>87</v>
      </c>
      <c r="AV282" s="13" t="s">
        <v>85</v>
      </c>
      <c r="AW282" s="13" t="s">
        <v>32</v>
      </c>
      <c r="AX282" s="13" t="s">
        <v>77</v>
      </c>
      <c r="AY282" s="247" t="s">
        <v>123</v>
      </c>
    </row>
    <row r="283" s="14" customFormat="1">
      <c r="A283" s="14"/>
      <c r="B283" s="248"/>
      <c r="C283" s="249"/>
      <c r="D283" s="239" t="s">
        <v>221</v>
      </c>
      <c r="E283" s="250" t="s">
        <v>1</v>
      </c>
      <c r="F283" s="251" t="s">
        <v>343</v>
      </c>
      <c r="G283" s="249"/>
      <c r="H283" s="252">
        <v>1.3500000000000001</v>
      </c>
      <c r="I283" s="253"/>
      <c r="J283" s="249"/>
      <c r="K283" s="249"/>
      <c r="L283" s="254"/>
      <c r="M283" s="255"/>
      <c r="N283" s="256"/>
      <c r="O283" s="256"/>
      <c r="P283" s="256"/>
      <c r="Q283" s="256"/>
      <c r="R283" s="256"/>
      <c r="S283" s="256"/>
      <c r="T283" s="25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8" t="s">
        <v>221</v>
      </c>
      <c r="AU283" s="258" t="s">
        <v>87</v>
      </c>
      <c r="AV283" s="14" t="s">
        <v>87</v>
      </c>
      <c r="AW283" s="14" t="s">
        <v>32</v>
      </c>
      <c r="AX283" s="14" t="s">
        <v>77</v>
      </c>
      <c r="AY283" s="258" t="s">
        <v>123</v>
      </c>
    </row>
    <row r="284" s="13" customFormat="1">
      <c r="A284" s="13"/>
      <c r="B284" s="237"/>
      <c r="C284" s="238"/>
      <c r="D284" s="239" t="s">
        <v>221</v>
      </c>
      <c r="E284" s="240" t="s">
        <v>1</v>
      </c>
      <c r="F284" s="241" t="s">
        <v>288</v>
      </c>
      <c r="G284" s="238"/>
      <c r="H284" s="240" t="s">
        <v>1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7" t="s">
        <v>221</v>
      </c>
      <c r="AU284" s="247" t="s">
        <v>87</v>
      </c>
      <c r="AV284" s="13" t="s">
        <v>85</v>
      </c>
      <c r="AW284" s="13" t="s">
        <v>32</v>
      </c>
      <c r="AX284" s="13" t="s">
        <v>77</v>
      </c>
      <c r="AY284" s="247" t="s">
        <v>123</v>
      </c>
    </row>
    <row r="285" s="14" customFormat="1">
      <c r="A285" s="14"/>
      <c r="B285" s="248"/>
      <c r="C285" s="249"/>
      <c r="D285" s="239" t="s">
        <v>221</v>
      </c>
      <c r="E285" s="250" t="s">
        <v>1</v>
      </c>
      <c r="F285" s="251" t="s">
        <v>289</v>
      </c>
      <c r="G285" s="249"/>
      <c r="H285" s="252">
        <v>54.950000000000003</v>
      </c>
      <c r="I285" s="253"/>
      <c r="J285" s="249"/>
      <c r="K285" s="249"/>
      <c r="L285" s="254"/>
      <c r="M285" s="255"/>
      <c r="N285" s="256"/>
      <c r="O285" s="256"/>
      <c r="P285" s="256"/>
      <c r="Q285" s="256"/>
      <c r="R285" s="256"/>
      <c r="S285" s="256"/>
      <c r="T285" s="25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8" t="s">
        <v>221</v>
      </c>
      <c r="AU285" s="258" t="s">
        <v>87</v>
      </c>
      <c r="AV285" s="14" t="s">
        <v>87</v>
      </c>
      <c r="AW285" s="14" t="s">
        <v>32</v>
      </c>
      <c r="AX285" s="14" t="s">
        <v>77</v>
      </c>
      <c r="AY285" s="258" t="s">
        <v>123</v>
      </c>
    </row>
    <row r="286" s="15" customFormat="1">
      <c r="A286" s="15"/>
      <c r="B286" s="259"/>
      <c r="C286" s="260"/>
      <c r="D286" s="239" t="s">
        <v>221</v>
      </c>
      <c r="E286" s="261" t="s">
        <v>1</v>
      </c>
      <c r="F286" s="262" t="s">
        <v>254</v>
      </c>
      <c r="G286" s="260"/>
      <c r="H286" s="263">
        <v>85.960000000000008</v>
      </c>
      <c r="I286" s="264"/>
      <c r="J286" s="260"/>
      <c r="K286" s="260"/>
      <c r="L286" s="265"/>
      <c r="M286" s="266"/>
      <c r="N286" s="267"/>
      <c r="O286" s="267"/>
      <c r="P286" s="267"/>
      <c r="Q286" s="267"/>
      <c r="R286" s="267"/>
      <c r="S286" s="267"/>
      <c r="T286" s="268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9" t="s">
        <v>221</v>
      </c>
      <c r="AU286" s="269" t="s">
        <v>87</v>
      </c>
      <c r="AV286" s="15" t="s">
        <v>128</v>
      </c>
      <c r="AW286" s="15" t="s">
        <v>32</v>
      </c>
      <c r="AX286" s="15" t="s">
        <v>85</v>
      </c>
      <c r="AY286" s="269" t="s">
        <v>123</v>
      </c>
    </row>
    <row r="287" s="2" customFormat="1" ht="24.15" customHeight="1">
      <c r="A287" s="38"/>
      <c r="B287" s="39"/>
      <c r="C287" s="210" t="s">
        <v>357</v>
      </c>
      <c r="D287" s="210" t="s">
        <v>124</v>
      </c>
      <c r="E287" s="211" t="s">
        <v>358</v>
      </c>
      <c r="F287" s="212" t="s">
        <v>359</v>
      </c>
      <c r="G287" s="213" t="s">
        <v>158</v>
      </c>
      <c r="H287" s="214">
        <v>85.959999999999994</v>
      </c>
      <c r="I287" s="215"/>
      <c r="J287" s="216">
        <f>ROUND(I287*H287,2)</f>
        <v>0</v>
      </c>
      <c r="K287" s="212" t="s">
        <v>219</v>
      </c>
      <c r="L287" s="44"/>
      <c r="M287" s="217" t="s">
        <v>1</v>
      </c>
      <c r="N287" s="218" t="s">
        <v>42</v>
      </c>
      <c r="O287" s="91"/>
      <c r="P287" s="219">
        <f>O287*H287</f>
        <v>0</v>
      </c>
      <c r="Q287" s="219">
        <v>4.0000000000000003E-05</v>
      </c>
      <c r="R287" s="219">
        <f>Q287*H287</f>
        <v>0.0034383999999999999</v>
      </c>
      <c r="S287" s="219">
        <v>0</v>
      </c>
      <c r="T287" s="22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1" t="s">
        <v>128</v>
      </c>
      <c r="AT287" s="221" t="s">
        <v>124</v>
      </c>
      <c r="AU287" s="221" t="s">
        <v>87</v>
      </c>
      <c r="AY287" s="17" t="s">
        <v>123</v>
      </c>
      <c r="BE287" s="222">
        <f>IF(N287="základní",J287,0)</f>
        <v>0</v>
      </c>
      <c r="BF287" s="222">
        <f>IF(N287="snížená",J287,0)</f>
        <v>0</v>
      </c>
      <c r="BG287" s="222">
        <f>IF(N287="zákl. přenesená",J287,0)</f>
        <v>0</v>
      </c>
      <c r="BH287" s="222">
        <f>IF(N287="sníž. přenesená",J287,0)</f>
        <v>0</v>
      </c>
      <c r="BI287" s="222">
        <f>IF(N287="nulová",J287,0)</f>
        <v>0</v>
      </c>
      <c r="BJ287" s="17" t="s">
        <v>85</v>
      </c>
      <c r="BK287" s="222">
        <f>ROUND(I287*H287,2)</f>
        <v>0</v>
      </c>
      <c r="BL287" s="17" t="s">
        <v>128</v>
      </c>
      <c r="BM287" s="221" t="s">
        <v>360</v>
      </c>
    </row>
    <row r="288" s="13" customFormat="1">
      <c r="A288" s="13"/>
      <c r="B288" s="237"/>
      <c r="C288" s="238"/>
      <c r="D288" s="239" t="s">
        <v>221</v>
      </c>
      <c r="E288" s="240" t="s">
        <v>1</v>
      </c>
      <c r="F288" s="241" t="s">
        <v>230</v>
      </c>
      <c r="G288" s="238"/>
      <c r="H288" s="240" t="s">
        <v>1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7" t="s">
        <v>221</v>
      </c>
      <c r="AU288" s="247" t="s">
        <v>87</v>
      </c>
      <c r="AV288" s="13" t="s">
        <v>85</v>
      </c>
      <c r="AW288" s="13" t="s">
        <v>32</v>
      </c>
      <c r="AX288" s="13" t="s">
        <v>77</v>
      </c>
      <c r="AY288" s="247" t="s">
        <v>123</v>
      </c>
    </row>
    <row r="289" s="14" customFormat="1">
      <c r="A289" s="14"/>
      <c r="B289" s="248"/>
      <c r="C289" s="249"/>
      <c r="D289" s="239" t="s">
        <v>221</v>
      </c>
      <c r="E289" s="250" t="s">
        <v>1</v>
      </c>
      <c r="F289" s="251" t="s">
        <v>285</v>
      </c>
      <c r="G289" s="249"/>
      <c r="H289" s="252">
        <v>10.6</v>
      </c>
      <c r="I289" s="253"/>
      <c r="J289" s="249"/>
      <c r="K289" s="249"/>
      <c r="L289" s="254"/>
      <c r="M289" s="255"/>
      <c r="N289" s="256"/>
      <c r="O289" s="256"/>
      <c r="P289" s="256"/>
      <c r="Q289" s="256"/>
      <c r="R289" s="256"/>
      <c r="S289" s="256"/>
      <c r="T289" s="25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8" t="s">
        <v>221</v>
      </c>
      <c r="AU289" s="258" t="s">
        <v>87</v>
      </c>
      <c r="AV289" s="14" t="s">
        <v>87</v>
      </c>
      <c r="AW289" s="14" t="s">
        <v>32</v>
      </c>
      <c r="AX289" s="14" t="s">
        <v>77</v>
      </c>
      <c r="AY289" s="258" t="s">
        <v>123</v>
      </c>
    </row>
    <row r="290" s="13" customFormat="1">
      <c r="A290" s="13"/>
      <c r="B290" s="237"/>
      <c r="C290" s="238"/>
      <c r="D290" s="239" t="s">
        <v>221</v>
      </c>
      <c r="E290" s="240" t="s">
        <v>1</v>
      </c>
      <c r="F290" s="241" t="s">
        <v>286</v>
      </c>
      <c r="G290" s="238"/>
      <c r="H290" s="240" t="s">
        <v>1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7" t="s">
        <v>221</v>
      </c>
      <c r="AU290" s="247" t="s">
        <v>87</v>
      </c>
      <c r="AV290" s="13" t="s">
        <v>85</v>
      </c>
      <c r="AW290" s="13" t="s">
        <v>32</v>
      </c>
      <c r="AX290" s="13" t="s">
        <v>77</v>
      </c>
      <c r="AY290" s="247" t="s">
        <v>123</v>
      </c>
    </row>
    <row r="291" s="14" customFormat="1">
      <c r="A291" s="14"/>
      <c r="B291" s="248"/>
      <c r="C291" s="249"/>
      <c r="D291" s="239" t="s">
        <v>221</v>
      </c>
      <c r="E291" s="250" t="s">
        <v>1</v>
      </c>
      <c r="F291" s="251" t="s">
        <v>287</v>
      </c>
      <c r="G291" s="249"/>
      <c r="H291" s="252">
        <v>6.04</v>
      </c>
      <c r="I291" s="253"/>
      <c r="J291" s="249"/>
      <c r="K291" s="249"/>
      <c r="L291" s="254"/>
      <c r="M291" s="255"/>
      <c r="N291" s="256"/>
      <c r="O291" s="256"/>
      <c r="P291" s="256"/>
      <c r="Q291" s="256"/>
      <c r="R291" s="256"/>
      <c r="S291" s="256"/>
      <c r="T291" s="25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8" t="s">
        <v>221</v>
      </c>
      <c r="AU291" s="258" t="s">
        <v>87</v>
      </c>
      <c r="AV291" s="14" t="s">
        <v>87</v>
      </c>
      <c r="AW291" s="14" t="s">
        <v>32</v>
      </c>
      <c r="AX291" s="14" t="s">
        <v>77</v>
      </c>
      <c r="AY291" s="258" t="s">
        <v>123</v>
      </c>
    </row>
    <row r="292" s="13" customFormat="1">
      <c r="A292" s="13"/>
      <c r="B292" s="237"/>
      <c r="C292" s="238"/>
      <c r="D292" s="239" t="s">
        <v>221</v>
      </c>
      <c r="E292" s="240" t="s">
        <v>1</v>
      </c>
      <c r="F292" s="241" t="s">
        <v>274</v>
      </c>
      <c r="G292" s="238"/>
      <c r="H292" s="240" t="s">
        <v>1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7" t="s">
        <v>221</v>
      </c>
      <c r="AU292" s="247" t="s">
        <v>87</v>
      </c>
      <c r="AV292" s="13" t="s">
        <v>85</v>
      </c>
      <c r="AW292" s="13" t="s">
        <v>32</v>
      </c>
      <c r="AX292" s="13" t="s">
        <v>77</v>
      </c>
      <c r="AY292" s="247" t="s">
        <v>123</v>
      </c>
    </row>
    <row r="293" s="14" customFormat="1">
      <c r="A293" s="14"/>
      <c r="B293" s="248"/>
      <c r="C293" s="249"/>
      <c r="D293" s="239" t="s">
        <v>221</v>
      </c>
      <c r="E293" s="250" t="s">
        <v>1</v>
      </c>
      <c r="F293" s="251" t="s">
        <v>341</v>
      </c>
      <c r="G293" s="249"/>
      <c r="H293" s="252">
        <v>6.8099999999999996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8" t="s">
        <v>221</v>
      </c>
      <c r="AU293" s="258" t="s">
        <v>87</v>
      </c>
      <c r="AV293" s="14" t="s">
        <v>87</v>
      </c>
      <c r="AW293" s="14" t="s">
        <v>32</v>
      </c>
      <c r="AX293" s="14" t="s">
        <v>77</v>
      </c>
      <c r="AY293" s="258" t="s">
        <v>123</v>
      </c>
    </row>
    <row r="294" s="13" customFormat="1">
      <c r="A294" s="13"/>
      <c r="B294" s="237"/>
      <c r="C294" s="238"/>
      <c r="D294" s="239" t="s">
        <v>221</v>
      </c>
      <c r="E294" s="240" t="s">
        <v>1</v>
      </c>
      <c r="F294" s="241" t="s">
        <v>299</v>
      </c>
      <c r="G294" s="238"/>
      <c r="H294" s="240" t="s">
        <v>1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7" t="s">
        <v>221</v>
      </c>
      <c r="AU294" s="247" t="s">
        <v>87</v>
      </c>
      <c r="AV294" s="13" t="s">
        <v>85</v>
      </c>
      <c r="AW294" s="13" t="s">
        <v>32</v>
      </c>
      <c r="AX294" s="13" t="s">
        <v>77</v>
      </c>
      <c r="AY294" s="247" t="s">
        <v>123</v>
      </c>
    </row>
    <row r="295" s="14" customFormat="1">
      <c r="A295" s="14"/>
      <c r="B295" s="248"/>
      <c r="C295" s="249"/>
      <c r="D295" s="239" t="s">
        <v>221</v>
      </c>
      <c r="E295" s="250" t="s">
        <v>1</v>
      </c>
      <c r="F295" s="251" t="s">
        <v>342</v>
      </c>
      <c r="G295" s="249"/>
      <c r="H295" s="252">
        <v>6.21</v>
      </c>
      <c r="I295" s="253"/>
      <c r="J295" s="249"/>
      <c r="K295" s="249"/>
      <c r="L295" s="254"/>
      <c r="M295" s="255"/>
      <c r="N295" s="256"/>
      <c r="O295" s="256"/>
      <c r="P295" s="256"/>
      <c r="Q295" s="256"/>
      <c r="R295" s="256"/>
      <c r="S295" s="256"/>
      <c r="T295" s="25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8" t="s">
        <v>221</v>
      </c>
      <c r="AU295" s="258" t="s">
        <v>87</v>
      </c>
      <c r="AV295" s="14" t="s">
        <v>87</v>
      </c>
      <c r="AW295" s="14" t="s">
        <v>32</v>
      </c>
      <c r="AX295" s="14" t="s">
        <v>77</v>
      </c>
      <c r="AY295" s="258" t="s">
        <v>123</v>
      </c>
    </row>
    <row r="296" s="13" customFormat="1">
      <c r="A296" s="13"/>
      <c r="B296" s="237"/>
      <c r="C296" s="238"/>
      <c r="D296" s="239" t="s">
        <v>221</v>
      </c>
      <c r="E296" s="240" t="s">
        <v>1</v>
      </c>
      <c r="F296" s="241" t="s">
        <v>279</v>
      </c>
      <c r="G296" s="238"/>
      <c r="H296" s="240" t="s">
        <v>1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7" t="s">
        <v>221</v>
      </c>
      <c r="AU296" s="247" t="s">
        <v>87</v>
      </c>
      <c r="AV296" s="13" t="s">
        <v>85</v>
      </c>
      <c r="AW296" s="13" t="s">
        <v>32</v>
      </c>
      <c r="AX296" s="13" t="s">
        <v>77</v>
      </c>
      <c r="AY296" s="247" t="s">
        <v>123</v>
      </c>
    </row>
    <row r="297" s="14" customFormat="1">
      <c r="A297" s="14"/>
      <c r="B297" s="248"/>
      <c r="C297" s="249"/>
      <c r="D297" s="239" t="s">
        <v>221</v>
      </c>
      <c r="E297" s="250" t="s">
        <v>1</v>
      </c>
      <c r="F297" s="251" t="s">
        <v>343</v>
      </c>
      <c r="G297" s="249"/>
      <c r="H297" s="252">
        <v>1.3500000000000001</v>
      </c>
      <c r="I297" s="253"/>
      <c r="J297" s="249"/>
      <c r="K297" s="249"/>
      <c r="L297" s="254"/>
      <c r="M297" s="255"/>
      <c r="N297" s="256"/>
      <c r="O297" s="256"/>
      <c r="P297" s="256"/>
      <c r="Q297" s="256"/>
      <c r="R297" s="256"/>
      <c r="S297" s="256"/>
      <c r="T297" s="25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8" t="s">
        <v>221</v>
      </c>
      <c r="AU297" s="258" t="s">
        <v>87</v>
      </c>
      <c r="AV297" s="14" t="s">
        <v>87</v>
      </c>
      <c r="AW297" s="14" t="s">
        <v>32</v>
      </c>
      <c r="AX297" s="14" t="s">
        <v>77</v>
      </c>
      <c r="AY297" s="258" t="s">
        <v>123</v>
      </c>
    </row>
    <row r="298" s="13" customFormat="1">
      <c r="A298" s="13"/>
      <c r="B298" s="237"/>
      <c r="C298" s="238"/>
      <c r="D298" s="239" t="s">
        <v>221</v>
      </c>
      <c r="E298" s="240" t="s">
        <v>1</v>
      </c>
      <c r="F298" s="241" t="s">
        <v>288</v>
      </c>
      <c r="G298" s="238"/>
      <c r="H298" s="240" t="s">
        <v>1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7" t="s">
        <v>221</v>
      </c>
      <c r="AU298" s="247" t="s">
        <v>87</v>
      </c>
      <c r="AV298" s="13" t="s">
        <v>85</v>
      </c>
      <c r="AW298" s="13" t="s">
        <v>32</v>
      </c>
      <c r="AX298" s="13" t="s">
        <v>77</v>
      </c>
      <c r="AY298" s="247" t="s">
        <v>123</v>
      </c>
    </row>
    <row r="299" s="14" customFormat="1">
      <c r="A299" s="14"/>
      <c r="B299" s="248"/>
      <c r="C299" s="249"/>
      <c r="D299" s="239" t="s">
        <v>221</v>
      </c>
      <c r="E299" s="250" t="s">
        <v>1</v>
      </c>
      <c r="F299" s="251" t="s">
        <v>289</v>
      </c>
      <c r="G299" s="249"/>
      <c r="H299" s="252">
        <v>54.950000000000003</v>
      </c>
      <c r="I299" s="253"/>
      <c r="J299" s="249"/>
      <c r="K299" s="249"/>
      <c r="L299" s="254"/>
      <c r="M299" s="255"/>
      <c r="N299" s="256"/>
      <c r="O299" s="256"/>
      <c r="P299" s="256"/>
      <c r="Q299" s="256"/>
      <c r="R299" s="256"/>
      <c r="S299" s="256"/>
      <c r="T299" s="25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8" t="s">
        <v>221</v>
      </c>
      <c r="AU299" s="258" t="s">
        <v>87</v>
      </c>
      <c r="AV299" s="14" t="s">
        <v>87</v>
      </c>
      <c r="AW299" s="14" t="s">
        <v>32</v>
      </c>
      <c r="AX299" s="14" t="s">
        <v>77</v>
      </c>
      <c r="AY299" s="258" t="s">
        <v>123</v>
      </c>
    </row>
    <row r="300" s="15" customFormat="1">
      <c r="A300" s="15"/>
      <c r="B300" s="259"/>
      <c r="C300" s="260"/>
      <c r="D300" s="239" t="s">
        <v>221</v>
      </c>
      <c r="E300" s="261" t="s">
        <v>1</v>
      </c>
      <c r="F300" s="262" t="s">
        <v>254</v>
      </c>
      <c r="G300" s="260"/>
      <c r="H300" s="263">
        <v>85.960000000000008</v>
      </c>
      <c r="I300" s="264"/>
      <c r="J300" s="260"/>
      <c r="K300" s="260"/>
      <c r="L300" s="265"/>
      <c r="M300" s="266"/>
      <c r="N300" s="267"/>
      <c r="O300" s="267"/>
      <c r="P300" s="267"/>
      <c r="Q300" s="267"/>
      <c r="R300" s="267"/>
      <c r="S300" s="267"/>
      <c r="T300" s="268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9" t="s">
        <v>221</v>
      </c>
      <c r="AU300" s="269" t="s">
        <v>87</v>
      </c>
      <c r="AV300" s="15" t="s">
        <v>128</v>
      </c>
      <c r="AW300" s="15" t="s">
        <v>32</v>
      </c>
      <c r="AX300" s="15" t="s">
        <v>85</v>
      </c>
      <c r="AY300" s="269" t="s">
        <v>123</v>
      </c>
    </row>
    <row r="301" s="2" customFormat="1" ht="24.15" customHeight="1">
      <c r="A301" s="38"/>
      <c r="B301" s="39"/>
      <c r="C301" s="210" t="s">
        <v>182</v>
      </c>
      <c r="D301" s="210" t="s">
        <v>124</v>
      </c>
      <c r="E301" s="211" t="s">
        <v>361</v>
      </c>
      <c r="F301" s="212" t="s">
        <v>362</v>
      </c>
      <c r="G301" s="213" t="s">
        <v>158</v>
      </c>
      <c r="H301" s="214">
        <v>31.324999999999999</v>
      </c>
      <c r="I301" s="215"/>
      <c r="J301" s="216">
        <f>ROUND(I301*H301,2)</f>
        <v>0</v>
      </c>
      <c r="K301" s="212" t="s">
        <v>219</v>
      </c>
      <c r="L301" s="44"/>
      <c r="M301" s="217" t="s">
        <v>1</v>
      </c>
      <c r="N301" s="218" t="s">
        <v>42</v>
      </c>
      <c r="O301" s="91"/>
      <c r="P301" s="219">
        <f>O301*H301</f>
        <v>0</v>
      </c>
      <c r="Q301" s="219">
        <v>0</v>
      </c>
      <c r="R301" s="219">
        <f>Q301*H301</f>
        <v>0</v>
      </c>
      <c r="S301" s="219">
        <v>0.128</v>
      </c>
      <c r="T301" s="220">
        <f>S301*H301</f>
        <v>4.0095999999999998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1" t="s">
        <v>128</v>
      </c>
      <c r="AT301" s="221" t="s">
        <v>124</v>
      </c>
      <c r="AU301" s="221" t="s">
        <v>87</v>
      </c>
      <c r="AY301" s="17" t="s">
        <v>123</v>
      </c>
      <c r="BE301" s="222">
        <f>IF(N301="základní",J301,0)</f>
        <v>0</v>
      </c>
      <c r="BF301" s="222">
        <f>IF(N301="snížená",J301,0)</f>
        <v>0</v>
      </c>
      <c r="BG301" s="222">
        <f>IF(N301="zákl. přenesená",J301,0)</f>
        <v>0</v>
      </c>
      <c r="BH301" s="222">
        <f>IF(N301="sníž. přenesená",J301,0)</f>
        <v>0</v>
      </c>
      <c r="BI301" s="222">
        <f>IF(N301="nulová",J301,0)</f>
        <v>0</v>
      </c>
      <c r="BJ301" s="17" t="s">
        <v>85</v>
      </c>
      <c r="BK301" s="222">
        <f>ROUND(I301*H301,2)</f>
        <v>0</v>
      </c>
      <c r="BL301" s="17" t="s">
        <v>128</v>
      </c>
      <c r="BM301" s="221" t="s">
        <v>363</v>
      </c>
    </row>
    <row r="302" s="13" customFormat="1">
      <c r="A302" s="13"/>
      <c r="B302" s="237"/>
      <c r="C302" s="238"/>
      <c r="D302" s="239" t="s">
        <v>221</v>
      </c>
      <c r="E302" s="240" t="s">
        <v>1</v>
      </c>
      <c r="F302" s="241" t="s">
        <v>364</v>
      </c>
      <c r="G302" s="238"/>
      <c r="H302" s="240" t="s">
        <v>1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7" t="s">
        <v>221</v>
      </c>
      <c r="AU302" s="247" t="s">
        <v>87</v>
      </c>
      <c r="AV302" s="13" t="s">
        <v>85</v>
      </c>
      <c r="AW302" s="13" t="s">
        <v>32</v>
      </c>
      <c r="AX302" s="13" t="s">
        <v>77</v>
      </c>
      <c r="AY302" s="247" t="s">
        <v>123</v>
      </c>
    </row>
    <row r="303" s="14" customFormat="1">
      <c r="A303" s="14"/>
      <c r="B303" s="248"/>
      <c r="C303" s="249"/>
      <c r="D303" s="239" t="s">
        <v>221</v>
      </c>
      <c r="E303" s="250" t="s">
        <v>1</v>
      </c>
      <c r="F303" s="251" t="s">
        <v>365</v>
      </c>
      <c r="G303" s="249"/>
      <c r="H303" s="252">
        <v>5.71</v>
      </c>
      <c r="I303" s="253"/>
      <c r="J303" s="249"/>
      <c r="K303" s="249"/>
      <c r="L303" s="254"/>
      <c r="M303" s="255"/>
      <c r="N303" s="256"/>
      <c r="O303" s="256"/>
      <c r="P303" s="256"/>
      <c r="Q303" s="256"/>
      <c r="R303" s="256"/>
      <c r="S303" s="256"/>
      <c r="T303" s="25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8" t="s">
        <v>221</v>
      </c>
      <c r="AU303" s="258" t="s">
        <v>87</v>
      </c>
      <c r="AV303" s="14" t="s">
        <v>87</v>
      </c>
      <c r="AW303" s="14" t="s">
        <v>32</v>
      </c>
      <c r="AX303" s="14" t="s">
        <v>77</v>
      </c>
      <c r="AY303" s="258" t="s">
        <v>123</v>
      </c>
    </row>
    <row r="304" s="13" customFormat="1">
      <c r="A304" s="13"/>
      <c r="B304" s="237"/>
      <c r="C304" s="238"/>
      <c r="D304" s="239" t="s">
        <v>221</v>
      </c>
      <c r="E304" s="240" t="s">
        <v>1</v>
      </c>
      <c r="F304" s="241" t="s">
        <v>366</v>
      </c>
      <c r="G304" s="238"/>
      <c r="H304" s="240" t="s">
        <v>1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7" t="s">
        <v>221</v>
      </c>
      <c r="AU304" s="247" t="s">
        <v>87</v>
      </c>
      <c r="AV304" s="13" t="s">
        <v>85</v>
      </c>
      <c r="AW304" s="13" t="s">
        <v>32</v>
      </c>
      <c r="AX304" s="13" t="s">
        <v>77</v>
      </c>
      <c r="AY304" s="247" t="s">
        <v>123</v>
      </c>
    </row>
    <row r="305" s="14" customFormat="1">
      <c r="A305" s="14"/>
      <c r="B305" s="248"/>
      <c r="C305" s="249"/>
      <c r="D305" s="239" t="s">
        <v>221</v>
      </c>
      <c r="E305" s="250" t="s">
        <v>1</v>
      </c>
      <c r="F305" s="251" t="s">
        <v>367</v>
      </c>
      <c r="G305" s="249"/>
      <c r="H305" s="252">
        <v>25.614999999999998</v>
      </c>
      <c r="I305" s="253"/>
      <c r="J305" s="249"/>
      <c r="K305" s="249"/>
      <c r="L305" s="254"/>
      <c r="M305" s="255"/>
      <c r="N305" s="256"/>
      <c r="O305" s="256"/>
      <c r="P305" s="256"/>
      <c r="Q305" s="256"/>
      <c r="R305" s="256"/>
      <c r="S305" s="256"/>
      <c r="T305" s="25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8" t="s">
        <v>221</v>
      </c>
      <c r="AU305" s="258" t="s">
        <v>87</v>
      </c>
      <c r="AV305" s="14" t="s">
        <v>87</v>
      </c>
      <c r="AW305" s="14" t="s">
        <v>32</v>
      </c>
      <c r="AX305" s="14" t="s">
        <v>77</v>
      </c>
      <c r="AY305" s="258" t="s">
        <v>123</v>
      </c>
    </row>
    <row r="306" s="15" customFormat="1">
      <c r="A306" s="15"/>
      <c r="B306" s="259"/>
      <c r="C306" s="260"/>
      <c r="D306" s="239" t="s">
        <v>221</v>
      </c>
      <c r="E306" s="261" t="s">
        <v>1</v>
      </c>
      <c r="F306" s="262" t="s">
        <v>254</v>
      </c>
      <c r="G306" s="260"/>
      <c r="H306" s="263">
        <v>31.324999999999999</v>
      </c>
      <c r="I306" s="264"/>
      <c r="J306" s="260"/>
      <c r="K306" s="260"/>
      <c r="L306" s="265"/>
      <c r="M306" s="266"/>
      <c r="N306" s="267"/>
      <c r="O306" s="267"/>
      <c r="P306" s="267"/>
      <c r="Q306" s="267"/>
      <c r="R306" s="267"/>
      <c r="S306" s="267"/>
      <c r="T306" s="26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9" t="s">
        <v>221</v>
      </c>
      <c r="AU306" s="269" t="s">
        <v>87</v>
      </c>
      <c r="AV306" s="15" t="s">
        <v>128</v>
      </c>
      <c r="AW306" s="15" t="s">
        <v>32</v>
      </c>
      <c r="AX306" s="15" t="s">
        <v>85</v>
      </c>
      <c r="AY306" s="269" t="s">
        <v>123</v>
      </c>
    </row>
    <row r="307" s="2" customFormat="1" ht="24.15" customHeight="1">
      <c r="A307" s="38"/>
      <c r="B307" s="39"/>
      <c r="C307" s="210" t="s">
        <v>368</v>
      </c>
      <c r="D307" s="210" t="s">
        <v>124</v>
      </c>
      <c r="E307" s="211" t="s">
        <v>369</v>
      </c>
      <c r="F307" s="212" t="s">
        <v>370</v>
      </c>
      <c r="G307" s="213" t="s">
        <v>158</v>
      </c>
      <c r="H307" s="214">
        <v>17.120000000000001</v>
      </c>
      <c r="I307" s="215"/>
      <c r="J307" s="216">
        <f>ROUND(I307*H307,2)</f>
        <v>0</v>
      </c>
      <c r="K307" s="212" t="s">
        <v>219</v>
      </c>
      <c r="L307" s="44"/>
      <c r="M307" s="217" t="s">
        <v>1</v>
      </c>
      <c r="N307" s="218" t="s">
        <v>42</v>
      </c>
      <c r="O307" s="91"/>
      <c r="P307" s="219">
        <f>O307*H307</f>
        <v>0</v>
      </c>
      <c r="Q307" s="219">
        <v>0</v>
      </c>
      <c r="R307" s="219">
        <f>Q307*H307</f>
        <v>0</v>
      </c>
      <c r="S307" s="219">
        <v>0.188</v>
      </c>
      <c r="T307" s="220">
        <f>S307*H307</f>
        <v>3.2185600000000001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1" t="s">
        <v>128</v>
      </c>
      <c r="AT307" s="221" t="s">
        <v>124</v>
      </c>
      <c r="AU307" s="221" t="s">
        <v>87</v>
      </c>
      <c r="AY307" s="17" t="s">
        <v>123</v>
      </c>
      <c r="BE307" s="222">
        <f>IF(N307="základní",J307,0)</f>
        <v>0</v>
      </c>
      <c r="BF307" s="222">
        <f>IF(N307="snížená",J307,0)</f>
        <v>0</v>
      </c>
      <c r="BG307" s="222">
        <f>IF(N307="zákl. přenesená",J307,0)</f>
        <v>0</v>
      </c>
      <c r="BH307" s="222">
        <f>IF(N307="sníž. přenesená",J307,0)</f>
        <v>0</v>
      </c>
      <c r="BI307" s="222">
        <f>IF(N307="nulová",J307,0)</f>
        <v>0</v>
      </c>
      <c r="BJ307" s="17" t="s">
        <v>85</v>
      </c>
      <c r="BK307" s="222">
        <f>ROUND(I307*H307,2)</f>
        <v>0</v>
      </c>
      <c r="BL307" s="17" t="s">
        <v>128</v>
      </c>
      <c r="BM307" s="221" t="s">
        <v>371</v>
      </c>
    </row>
    <row r="308" s="13" customFormat="1">
      <c r="A308" s="13"/>
      <c r="B308" s="237"/>
      <c r="C308" s="238"/>
      <c r="D308" s="239" t="s">
        <v>221</v>
      </c>
      <c r="E308" s="240" t="s">
        <v>1</v>
      </c>
      <c r="F308" s="241" t="s">
        <v>364</v>
      </c>
      <c r="G308" s="238"/>
      <c r="H308" s="240" t="s">
        <v>1</v>
      </c>
      <c r="I308" s="242"/>
      <c r="J308" s="238"/>
      <c r="K308" s="238"/>
      <c r="L308" s="243"/>
      <c r="M308" s="244"/>
      <c r="N308" s="245"/>
      <c r="O308" s="245"/>
      <c r="P308" s="245"/>
      <c r="Q308" s="245"/>
      <c r="R308" s="245"/>
      <c r="S308" s="245"/>
      <c r="T308" s="24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7" t="s">
        <v>221</v>
      </c>
      <c r="AU308" s="247" t="s">
        <v>87</v>
      </c>
      <c r="AV308" s="13" t="s">
        <v>85</v>
      </c>
      <c r="AW308" s="13" t="s">
        <v>32</v>
      </c>
      <c r="AX308" s="13" t="s">
        <v>77</v>
      </c>
      <c r="AY308" s="247" t="s">
        <v>123</v>
      </c>
    </row>
    <row r="309" s="14" customFormat="1">
      <c r="A309" s="14"/>
      <c r="B309" s="248"/>
      <c r="C309" s="249"/>
      <c r="D309" s="239" t="s">
        <v>221</v>
      </c>
      <c r="E309" s="250" t="s">
        <v>1</v>
      </c>
      <c r="F309" s="251" t="s">
        <v>372</v>
      </c>
      <c r="G309" s="249"/>
      <c r="H309" s="252">
        <v>17.120000000000001</v>
      </c>
      <c r="I309" s="253"/>
      <c r="J309" s="249"/>
      <c r="K309" s="249"/>
      <c r="L309" s="254"/>
      <c r="M309" s="255"/>
      <c r="N309" s="256"/>
      <c r="O309" s="256"/>
      <c r="P309" s="256"/>
      <c r="Q309" s="256"/>
      <c r="R309" s="256"/>
      <c r="S309" s="256"/>
      <c r="T309" s="25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8" t="s">
        <v>221</v>
      </c>
      <c r="AU309" s="258" t="s">
        <v>87</v>
      </c>
      <c r="AV309" s="14" t="s">
        <v>87</v>
      </c>
      <c r="AW309" s="14" t="s">
        <v>32</v>
      </c>
      <c r="AX309" s="14" t="s">
        <v>85</v>
      </c>
      <c r="AY309" s="258" t="s">
        <v>123</v>
      </c>
    </row>
    <row r="310" s="2" customFormat="1" ht="37.8" customHeight="1">
      <c r="A310" s="38"/>
      <c r="B310" s="39"/>
      <c r="C310" s="210" t="s">
        <v>186</v>
      </c>
      <c r="D310" s="210" t="s">
        <v>124</v>
      </c>
      <c r="E310" s="211" t="s">
        <v>373</v>
      </c>
      <c r="F310" s="212" t="s">
        <v>374</v>
      </c>
      <c r="G310" s="213" t="s">
        <v>375</v>
      </c>
      <c r="H310" s="214">
        <v>6.8079999999999998</v>
      </c>
      <c r="I310" s="215"/>
      <c r="J310" s="216">
        <f>ROUND(I310*H310,2)</f>
        <v>0</v>
      </c>
      <c r="K310" s="212" t="s">
        <v>219</v>
      </c>
      <c r="L310" s="44"/>
      <c r="M310" s="217" t="s">
        <v>1</v>
      </c>
      <c r="N310" s="218" t="s">
        <v>42</v>
      </c>
      <c r="O310" s="91"/>
      <c r="P310" s="219">
        <f>O310*H310</f>
        <v>0</v>
      </c>
      <c r="Q310" s="219">
        <v>0</v>
      </c>
      <c r="R310" s="219">
        <f>Q310*H310</f>
        <v>0</v>
      </c>
      <c r="S310" s="219">
        <v>2.2000000000000002</v>
      </c>
      <c r="T310" s="220">
        <f>S310*H310</f>
        <v>14.977600000000001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1" t="s">
        <v>128</v>
      </c>
      <c r="AT310" s="221" t="s">
        <v>124</v>
      </c>
      <c r="AU310" s="221" t="s">
        <v>87</v>
      </c>
      <c r="AY310" s="17" t="s">
        <v>123</v>
      </c>
      <c r="BE310" s="222">
        <f>IF(N310="základní",J310,0)</f>
        <v>0</v>
      </c>
      <c r="BF310" s="222">
        <f>IF(N310="snížená",J310,0)</f>
        <v>0</v>
      </c>
      <c r="BG310" s="222">
        <f>IF(N310="zákl. přenesená",J310,0)</f>
        <v>0</v>
      </c>
      <c r="BH310" s="222">
        <f>IF(N310="sníž. přenesená",J310,0)</f>
        <v>0</v>
      </c>
      <c r="BI310" s="222">
        <f>IF(N310="nulová",J310,0)</f>
        <v>0</v>
      </c>
      <c r="BJ310" s="17" t="s">
        <v>85</v>
      </c>
      <c r="BK310" s="222">
        <f>ROUND(I310*H310,2)</f>
        <v>0</v>
      </c>
      <c r="BL310" s="17" t="s">
        <v>128</v>
      </c>
      <c r="BM310" s="221" t="s">
        <v>376</v>
      </c>
    </row>
    <row r="311" s="13" customFormat="1">
      <c r="A311" s="13"/>
      <c r="B311" s="237"/>
      <c r="C311" s="238"/>
      <c r="D311" s="239" t="s">
        <v>221</v>
      </c>
      <c r="E311" s="240" t="s">
        <v>1</v>
      </c>
      <c r="F311" s="241" t="s">
        <v>230</v>
      </c>
      <c r="G311" s="238"/>
      <c r="H311" s="240" t="s">
        <v>1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7" t="s">
        <v>221</v>
      </c>
      <c r="AU311" s="247" t="s">
        <v>87</v>
      </c>
      <c r="AV311" s="13" t="s">
        <v>85</v>
      </c>
      <c r="AW311" s="13" t="s">
        <v>32</v>
      </c>
      <c r="AX311" s="13" t="s">
        <v>77</v>
      </c>
      <c r="AY311" s="247" t="s">
        <v>123</v>
      </c>
    </row>
    <row r="312" s="14" customFormat="1">
      <c r="A312" s="14"/>
      <c r="B312" s="248"/>
      <c r="C312" s="249"/>
      <c r="D312" s="239" t="s">
        <v>221</v>
      </c>
      <c r="E312" s="250" t="s">
        <v>1</v>
      </c>
      <c r="F312" s="251" t="s">
        <v>377</v>
      </c>
      <c r="G312" s="249"/>
      <c r="H312" s="252">
        <v>0.157</v>
      </c>
      <c r="I312" s="253"/>
      <c r="J312" s="249"/>
      <c r="K312" s="249"/>
      <c r="L312" s="254"/>
      <c r="M312" s="255"/>
      <c r="N312" s="256"/>
      <c r="O312" s="256"/>
      <c r="P312" s="256"/>
      <c r="Q312" s="256"/>
      <c r="R312" s="256"/>
      <c r="S312" s="256"/>
      <c r="T312" s="25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8" t="s">
        <v>221</v>
      </c>
      <c r="AU312" s="258" t="s">
        <v>87</v>
      </c>
      <c r="AV312" s="14" t="s">
        <v>87</v>
      </c>
      <c r="AW312" s="14" t="s">
        <v>32</v>
      </c>
      <c r="AX312" s="14" t="s">
        <v>77</v>
      </c>
      <c r="AY312" s="258" t="s">
        <v>123</v>
      </c>
    </row>
    <row r="313" s="13" customFormat="1">
      <c r="A313" s="13"/>
      <c r="B313" s="237"/>
      <c r="C313" s="238"/>
      <c r="D313" s="239" t="s">
        <v>221</v>
      </c>
      <c r="E313" s="240" t="s">
        <v>1</v>
      </c>
      <c r="F313" s="241" t="s">
        <v>378</v>
      </c>
      <c r="G313" s="238"/>
      <c r="H313" s="240" t="s">
        <v>1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7" t="s">
        <v>221</v>
      </c>
      <c r="AU313" s="247" t="s">
        <v>87</v>
      </c>
      <c r="AV313" s="13" t="s">
        <v>85</v>
      </c>
      <c r="AW313" s="13" t="s">
        <v>32</v>
      </c>
      <c r="AX313" s="13" t="s">
        <v>77</v>
      </c>
      <c r="AY313" s="247" t="s">
        <v>123</v>
      </c>
    </row>
    <row r="314" s="14" customFormat="1">
      <c r="A314" s="14"/>
      <c r="B314" s="248"/>
      <c r="C314" s="249"/>
      <c r="D314" s="239" t="s">
        <v>221</v>
      </c>
      <c r="E314" s="250" t="s">
        <v>1</v>
      </c>
      <c r="F314" s="251" t="s">
        <v>379</v>
      </c>
      <c r="G314" s="249"/>
      <c r="H314" s="252">
        <v>0.48099999999999998</v>
      </c>
      <c r="I314" s="253"/>
      <c r="J314" s="249"/>
      <c r="K314" s="249"/>
      <c r="L314" s="254"/>
      <c r="M314" s="255"/>
      <c r="N314" s="256"/>
      <c r="O314" s="256"/>
      <c r="P314" s="256"/>
      <c r="Q314" s="256"/>
      <c r="R314" s="256"/>
      <c r="S314" s="256"/>
      <c r="T314" s="25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8" t="s">
        <v>221</v>
      </c>
      <c r="AU314" s="258" t="s">
        <v>87</v>
      </c>
      <c r="AV314" s="14" t="s">
        <v>87</v>
      </c>
      <c r="AW314" s="14" t="s">
        <v>32</v>
      </c>
      <c r="AX314" s="14" t="s">
        <v>77</v>
      </c>
      <c r="AY314" s="258" t="s">
        <v>123</v>
      </c>
    </row>
    <row r="315" s="13" customFormat="1">
      <c r="A315" s="13"/>
      <c r="B315" s="237"/>
      <c r="C315" s="238"/>
      <c r="D315" s="239" t="s">
        <v>221</v>
      </c>
      <c r="E315" s="240" t="s">
        <v>1</v>
      </c>
      <c r="F315" s="241" t="s">
        <v>286</v>
      </c>
      <c r="G315" s="238"/>
      <c r="H315" s="240" t="s">
        <v>1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7" t="s">
        <v>221</v>
      </c>
      <c r="AU315" s="247" t="s">
        <v>87</v>
      </c>
      <c r="AV315" s="13" t="s">
        <v>85</v>
      </c>
      <c r="AW315" s="13" t="s">
        <v>32</v>
      </c>
      <c r="AX315" s="13" t="s">
        <v>77</v>
      </c>
      <c r="AY315" s="247" t="s">
        <v>123</v>
      </c>
    </row>
    <row r="316" s="14" customFormat="1">
      <c r="A316" s="14"/>
      <c r="B316" s="248"/>
      <c r="C316" s="249"/>
      <c r="D316" s="239" t="s">
        <v>221</v>
      </c>
      <c r="E316" s="250" t="s">
        <v>1</v>
      </c>
      <c r="F316" s="251" t="s">
        <v>380</v>
      </c>
      <c r="G316" s="249"/>
      <c r="H316" s="252">
        <v>0.75900000000000001</v>
      </c>
      <c r="I316" s="253"/>
      <c r="J316" s="249"/>
      <c r="K316" s="249"/>
      <c r="L316" s="254"/>
      <c r="M316" s="255"/>
      <c r="N316" s="256"/>
      <c r="O316" s="256"/>
      <c r="P316" s="256"/>
      <c r="Q316" s="256"/>
      <c r="R316" s="256"/>
      <c r="S316" s="256"/>
      <c r="T316" s="25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8" t="s">
        <v>221</v>
      </c>
      <c r="AU316" s="258" t="s">
        <v>87</v>
      </c>
      <c r="AV316" s="14" t="s">
        <v>87</v>
      </c>
      <c r="AW316" s="14" t="s">
        <v>32</v>
      </c>
      <c r="AX316" s="14" t="s">
        <v>77</v>
      </c>
      <c r="AY316" s="258" t="s">
        <v>123</v>
      </c>
    </row>
    <row r="317" s="13" customFormat="1">
      <c r="A317" s="13"/>
      <c r="B317" s="237"/>
      <c r="C317" s="238"/>
      <c r="D317" s="239" t="s">
        <v>221</v>
      </c>
      <c r="E317" s="240" t="s">
        <v>1</v>
      </c>
      <c r="F317" s="241" t="s">
        <v>274</v>
      </c>
      <c r="G317" s="238"/>
      <c r="H317" s="240" t="s">
        <v>1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7" t="s">
        <v>221</v>
      </c>
      <c r="AU317" s="247" t="s">
        <v>87</v>
      </c>
      <c r="AV317" s="13" t="s">
        <v>85</v>
      </c>
      <c r="AW317" s="13" t="s">
        <v>32</v>
      </c>
      <c r="AX317" s="13" t="s">
        <v>77</v>
      </c>
      <c r="AY317" s="247" t="s">
        <v>123</v>
      </c>
    </row>
    <row r="318" s="14" customFormat="1">
      <c r="A318" s="14"/>
      <c r="B318" s="248"/>
      <c r="C318" s="249"/>
      <c r="D318" s="239" t="s">
        <v>221</v>
      </c>
      <c r="E318" s="250" t="s">
        <v>1</v>
      </c>
      <c r="F318" s="251" t="s">
        <v>381</v>
      </c>
      <c r="G318" s="249"/>
      <c r="H318" s="252">
        <v>0.58499999999999996</v>
      </c>
      <c r="I318" s="253"/>
      <c r="J318" s="249"/>
      <c r="K318" s="249"/>
      <c r="L318" s="254"/>
      <c r="M318" s="255"/>
      <c r="N318" s="256"/>
      <c r="O318" s="256"/>
      <c r="P318" s="256"/>
      <c r="Q318" s="256"/>
      <c r="R318" s="256"/>
      <c r="S318" s="256"/>
      <c r="T318" s="25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8" t="s">
        <v>221</v>
      </c>
      <c r="AU318" s="258" t="s">
        <v>87</v>
      </c>
      <c r="AV318" s="14" t="s">
        <v>87</v>
      </c>
      <c r="AW318" s="14" t="s">
        <v>32</v>
      </c>
      <c r="AX318" s="14" t="s">
        <v>77</v>
      </c>
      <c r="AY318" s="258" t="s">
        <v>123</v>
      </c>
    </row>
    <row r="319" s="13" customFormat="1">
      <c r="A319" s="13"/>
      <c r="B319" s="237"/>
      <c r="C319" s="238"/>
      <c r="D319" s="239" t="s">
        <v>221</v>
      </c>
      <c r="E319" s="240" t="s">
        <v>1</v>
      </c>
      <c r="F319" s="241" t="s">
        <v>299</v>
      </c>
      <c r="G319" s="238"/>
      <c r="H319" s="240" t="s">
        <v>1</v>
      </c>
      <c r="I319" s="242"/>
      <c r="J319" s="238"/>
      <c r="K319" s="238"/>
      <c r="L319" s="243"/>
      <c r="M319" s="244"/>
      <c r="N319" s="245"/>
      <c r="O319" s="245"/>
      <c r="P319" s="245"/>
      <c r="Q319" s="245"/>
      <c r="R319" s="245"/>
      <c r="S319" s="245"/>
      <c r="T319" s="24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7" t="s">
        <v>221</v>
      </c>
      <c r="AU319" s="247" t="s">
        <v>87</v>
      </c>
      <c r="AV319" s="13" t="s">
        <v>85</v>
      </c>
      <c r="AW319" s="13" t="s">
        <v>32</v>
      </c>
      <c r="AX319" s="13" t="s">
        <v>77</v>
      </c>
      <c r="AY319" s="247" t="s">
        <v>123</v>
      </c>
    </row>
    <row r="320" s="14" customFormat="1">
      <c r="A320" s="14"/>
      <c r="B320" s="248"/>
      <c r="C320" s="249"/>
      <c r="D320" s="239" t="s">
        <v>221</v>
      </c>
      <c r="E320" s="250" t="s">
        <v>1</v>
      </c>
      <c r="F320" s="251" t="s">
        <v>382</v>
      </c>
      <c r="G320" s="249"/>
      <c r="H320" s="252">
        <v>0.23100000000000001</v>
      </c>
      <c r="I320" s="253"/>
      <c r="J320" s="249"/>
      <c r="K320" s="249"/>
      <c r="L320" s="254"/>
      <c r="M320" s="255"/>
      <c r="N320" s="256"/>
      <c r="O320" s="256"/>
      <c r="P320" s="256"/>
      <c r="Q320" s="256"/>
      <c r="R320" s="256"/>
      <c r="S320" s="256"/>
      <c r="T320" s="257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8" t="s">
        <v>221</v>
      </c>
      <c r="AU320" s="258" t="s">
        <v>87</v>
      </c>
      <c r="AV320" s="14" t="s">
        <v>87</v>
      </c>
      <c r="AW320" s="14" t="s">
        <v>32</v>
      </c>
      <c r="AX320" s="14" t="s">
        <v>77</v>
      </c>
      <c r="AY320" s="258" t="s">
        <v>123</v>
      </c>
    </row>
    <row r="321" s="13" customFormat="1">
      <c r="A321" s="13"/>
      <c r="B321" s="237"/>
      <c r="C321" s="238"/>
      <c r="D321" s="239" t="s">
        <v>221</v>
      </c>
      <c r="E321" s="240" t="s">
        <v>1</v>
      </c>
      <c r="F321" s="241" t="s">
        <v>279</v>
      </c>
      <c r="G321" s="238"/>
      <c r="H321" s="240" t="s">
        <v>1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7" t="s">
        <v>221</v>
      </c>
      <c r="AU321" s="247" t="s">
        <v>87</v>
      </c>
      <c r="AV321" s="13" t="s">
        <v>85</v>
      </c>
      <c r="AW321" s="13" t="s">
        <v>32</v>
      </c>
      <c r="AX321" s="13" t="s">
        <v>77</v>
      </c>
      <c r="AY321" s="247" t="s">
        <v>123</v>
      </c>
    </row>
    <row r="322" s="14" customFormat="1">
      <c r="A322" s="14"/>
      <c r="B322" s="248"/>
      <c r="C322" s="249"/>
      <c r="D322" s="239" t="s">
        <v>221</v>
      </c>
      <c r="E322" s="250" t="s">
        <v>1</v>
      </c>
      <c r="F322" s="251" t="s">
        <v>383</v>
      </c>
      <c r="G322" s="249"/>
      <c r="H322" s="252">
        <v>0.109</v>
      </c>
      <c r="I322" s="253"/>
      <c r="J322" s="249"/>
      <c r="K322" s="249"/>
      <c r="L322" s="254"/>
      <c r="M322" s="255"/>
      <c r="N322" s="256"/>
      <c r="O322" s="256"/>
      <c r="P322" s="256"/>
      <c r="Q322" s="256"/>
      <c r="R322" s="256"/>
      <c r="S322" s="256"/>
      <c r="T322" s="25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8" t="s">
        <v>221</v>
      </c>
      <c r="AU322" s="258" t="s">
        <v>87</v>
      </c>
      <c r="AV322" s="14" t="s">
        <v>87</v>
      </c>
      <c r="AW322" s="14" t="s">
        <v>32</v>
      </c>
      <c r="AX322" s="14" t="s">
        <v>77</v>
      </c>
      <c r="AY322" s="258" t="s">
        <v>123</v>
      </c>
    </row>
    <row r="323" s="13" customFormat="1">
      <c r="A323" s="13"/>
      <c r="B323" s="237"/>
      <c r="C323" s="238"/>
      <c r="D323" s="239" t="s">
        <v>221</v>
      </c>
      <c r="E323" s="240" t="s">
        <v>1</v>
      </c>
      <c r="F323" s="241" t="s">
        <v>384</v>
      </c>
      <c r="G323" s="238"/>
      <c r="H323" s="240" t="s">
        <v>1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7" t="s">
        <v>221</v>
      </c>
      <c r="AU323" s="247" t="s">
        <v>87</v>
      </c>
      <c r="AV323" s="13" t="s">
        <v>85</v>
      </c>
      <c r="AW323" s="13" t="s">
        <v>32</v>
      </c>
      <c r="AX323" s="13" t="s">
        <v>77</v>
      </c>
      <c r="AY323" s="247" t="s">
        <v>123</v>
      </c>
    </row>
    <row r="324" s="14" customFormat="1">
      <c r="A324" s="14"/>
      <c r="B324" s="248"/>
      <c r="C324" s="249"/>
      <c r="D324" s="239" t="s">
        <v>221</v>
      </c>
      <c r="E324" s="250" t="s">
        <v>1</v>
      </c>
      <c r="F324" s="251" t="s">
        <v>385</v>
      </c>
      <c r="G324" s="249"/>
      <c r="H324" s="252">
        <v>0.189</v>
      </c>
      <c r="I324" s="253"/>
      <c r="J324" s="249"/>
      <c r="K324" s="249"/>
      <c r="L324" s="254"/>
      <c r="M324" s="255"/>
      <c r="N324" s="256"/>
      <c r="O324" s="256"/>
      <c r="P324" s="256"/>
      <c r="Q324" s="256"/>
      <c r="R324" s="256"/>
      <c r="S324" s="256"/>
      <c r="T324" s="25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8" t="s">
        <v>221</v>
      </c>
      <c r="AU324" s="258" t="s">
        <v>87</v>
      </c>
      <c r="AV324" s="14" t="s">
        <v>87</v>
      </c>
      <c r="AW324" s="14" t="s">
        <v>32</v>
      </c>
      <c r="AX324" s="14" t="s">
        <v>77</v>
      </c>
      <c r="AY324" s="258" t="s">
        <v>123</v>
      </c>
    </row>
    <row r="325" s="13" customFormat="1">
      <c r="A325" s="13"/>
      <c r="B325" s="237"/>
      <c r="C325" s="238"/>
      <c r="D325" s="239" t="s">
        <v>221</v>
      </c>
      <c r="E325" s="240" t="s">
        <v>1</v>
      </c>
      <c r="F325" s="241" t="s">
        <v>288</v>
      </c>
      <c r="G325" s="238"/>
      <c r="H325" s="240" t="s">
        <v>1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7" t="s">
        <v>221</v>
      </c>
      <c r="AU325" s="247" t="s">
        <v>87</v>
      </c>
      <c r="AV325" s="13" t="s">
        <v>85</v>
      </c>
      <c r="AW325" s="13" t="s">
        <v>32</v>
      </c>
      <c r="AX325" s="13" t="s">
        <v>77</v>
      </c>
      <c r="AY325" s="247" t="s">
        <v>123</v>
      </c>
    </row>
    <row r="326" s="14" customFormat="1">
      <c r="A326" s="14"/>
      <c r="B326" s="248"/>
      <c r="C326" s="249"/>
      <c r="D326" s="239" t="s">
        <v>221</v>
      </c>
      <c r="E326" s="250" t="s">
        <v>1</v>
      </c>
      <c r="F326" s="251" t="s">
        <v>386</v>
      </c>
      <c r="G326" s="249"/>
      <c r="H326" s="252">
        <v>2.6339999999999999</v>
      </c>
      <c r="I326" s="253"/>
      <c r="J326" s="249"/>
      <c r="K326" s="249"/>
      <c r="L326" s="254"/>
      <c r="M326" s="255"/>
      <c r="N326" s="256"/>
      <c r="O326" s="256"/>
      <c r="P326" s="256"/>
      <c r="Q326" s="256"/>
      <c r="R326" s="256"/>
      <c r="S326" s="256"/>
      <c r="T326" s="257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8" t="s">
        <v>221</v>
      </c>
      <c r="AU326" s="258" t="s">
        <v>87</v>
      </c>
      <c r="AV326" s="14" t="s">
        <v>87</v>
      </c>
      <c r="AW326" s="14" t="s">
        <v>32</v>
      </c>
      <c r="AX326" s="14" t="s">
        <v>77</v>
      </c>
      <c r="AY326" s="258" t="s">
        <v>123</v>
      </c>
    </row>
    <row r="327" s="13" customFormat="1">
      <c r="A327" s="13"/>
      <c r="B327" s="237"/>
      <c r="C327" s="238"/>
      <c r="D327" s="239" t="s">
        <v>221</v>
      </c>
      <c r="E327" s="240" t="s">
        <v>1</v>
      </c>
      <c r="F327" s="241" t="s">
        <v>222</v>
      </c>
      <c r="G327" s="238"/>
      <c r="H327" s="240" t="s">
        <v>1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7" t="s">
        <v>221</v>
      </c>
      <c r="AU327" s="247" t="s">
        <v>87</v>
      </c>
      <c r="AV327" s="13" t="s">
        <v>85</v>
      </c>
      <c r="AW327" s="13" t="s">
        <v>32</v>
      </c>
      <c r="AX327" s="13" t="s">
        <v>77</v>
      </c>
      <c r="AY327" s="247" t="s">
        <v>123</v>
      </c>
    </row>
    <row r="328" s="14" customFormat="1">
      <c r="A328" s="14"/>
      <c r="B328" s="248"/>
      <c r="C328" s="249"/>
      <c r="D328" s="239" t="s">
        <v>221</v>
      </c>
      <c r="E328" s="250" t="s">
        <v>1</v>
      </c>
      <c r="F328" s="251" t="s">
        <v>387</v>
      </c>
      <c r="G328" s="249"/>
      <c r="H328" s="252">
        <v>1.663</v>
      </c>
      <c r="I328" s="253"/>
      <c r="J328" s="249"/>
      <c r="K328" s="249"/>
      <c r="L328" s="254"/>
      <c r="M328" s="255"/>
      <c r="N328" s="256"/>
      <c r="O328" s="256"/>
      <c r="P328" s="256"/>
      <c r="Q328" s="256"/>
      <c r="R328" s="256"/>
      <c r="S328" s="256"/>
      <c r="T328" s="25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8" t="s">
        <v>221</v>
      </c>
      <c r="AU328" s="258" t="s">
        <v>87</v>
      </c>
      <c r="AV328" s="14" t="s">
        <v>87</v>
      </c>
      <c r="AW328" s="14" t="s">
        <v>32</v>
      </c>
      <c r="AX328" s="14" t="s">
        <v>77</v>
      </c>
      <c r="AY328" s="258" t="s">
        <v>123</v>
      </c>
    </row>
    <row r="329" s="15" customFormat="1">
      <c r="A329" s="15"/>
      <c r="B329" s="259"/>
      <c r="C329" s="260"/>
      <c r="D329" s="239" t="s">
        <v>221</v>
      </c>
      <c r="E329" s="261" t="s">
        <v>1</v>
      </c>
      <c r="F329" s="262" t="s">
        <v>254</v>
      </c>
      <c r="G329" s="260"/>
      <c r="H329" s="263">
        <v>6.8079999999999998</v>
      </c>
      <c r="I329" s="264"/>
      <c r="J329" s="260"/>
      <c r="K329" s="260"/>
      <c r="L329" s="265"/>
      <c r="M329" s="266"/>
      <c r="N329" s="267"/>
      <c r="O329" s="267"/>
      <c r="P329" s="267"/>
      <c r="Q329" s="267"/>
      <c r="R329" s="267"/>
      <c r="S329" s="267"/>
      <c r="T329" s="268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9" t="s">
        <v>221</v>
      </c>
      <c r="AU329" s="269" t="s">
        <v>87</v>
      </c>
      <c r="AV329" s="15" t="s">
        <v>128</v>
      </c>
      <c r="AW329" s="15" t="s">
        <v>32</v>
      </c>
      <c r="AX329" s="15" t="s">
        <v>85</v>
      </c>
      <c r="AY329" s="269" t="s">
        <v>123</v>
      </c>
    </row>
    <row r="330" s="2" customFormat="1" ht="24.15" customHeight="1">
      <c r="A330" s="38"/>
      <c r="B330" s="39"/>
      <c r="C330" s="210" t="s">
        <v>388</v>
      </c>
      <c r="D330" s="210" t="s">
        <v>124</v>
      </c>
      <c r="E330" s="211" t="s">
        <v>389</v>
      </c>
      <c r="F330" s="212" t="s">
        <v>390</v>
      </c>
      <c r="G330" s="213" t="s">
        <v>158</v>
      </c>
      <c r="H330" s="214">
        <v>5.8010000000000002</v>
      </c>
      <c r="I330" s="215"/>
      <c r="J330" s="216">
        <f>ROUND(I330*H330,2)</f>
        <v>0</v>
      </c>
      <c r="K330" s="212" t="s">
        <v>219</v>
      </c>
      <c r="L330" s="44"/>
      <c r="M330" s="217" t="s">
        <v>1</v>
      </c>
      <c r="N330" s="218" t="s">
        <v>42</v>
      </c>
      <c r="O330" s="91"/>
      <c r="P330" s="219">
        <f>O330*H330</f>
        <v>0</v>
      </c>
      <c r="Q330" s="219">
        <v>0</v>
      </c>
      <c r="R330" s="219">
        <f>Q330*H330</f>
        <v>0</v>
      </c>
      <c r="S330" s="219">
        <v>0.053999999999999999</v>
      </c>
      <c r="T330" s="220">
        <f>S330*H330</f>
        <v>0.31325400000000003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1" t="s">
        <v>128</v>
      </c>
      <c r="AT330" s="221" t="s">
        <v>124</v>
      </c>
      <c r="AU330" s="221" t="s">
        <v>87</v>
      </c>
      <c r="AY330" s="17" t="s">
        <v>123</v>
      </c>
      <c r="BE330" s="222">
        <f>IF(N330="základní",J330,0)</f>
        <v>0</v>
      </c>
      <c r="BF330" s="222">
        <f>IF(N330="snížená",J330,0)</f>
        <v>0</v>
      </c>
      <c r="BG330" s="222">
        <f>IF(N330="zákl. přenesená",J330,0)</f>
        <v>0</v>
      </c>
      <c r="BH330" s="222">
        <f>IF(N330="sníž. přenesená",J330,0)</f>
        <v>0</v>
      </c>
      <c r="BI330" s="222">
        <f>IF(N330="nulová",J330,0)</f>
        <v>0</v>
      </c>
      <c r="BJ330" s="17" t="s">
        <v>85</v>
      </c>
      <c r="BK330" s="222">
        <f>ROUND(I330*H330,2)</f>
        <v>0</v>
      </c>
      <c r="BL330" s="17" t="s">
        <v>128</v>
      </c>
      <c r="BM330" s="221" t="s">
        <v>391</v>
      </c>
    </row>
    <row r="331" s="13" customFormat="1">
      <c r="A331" s="13"/>
      <c r="B331" s="237"/>
      <c r="C331" s="238"/>
      <c r="D331" s="239" t="s">
        <v>221</v>
      </c>
      <c r="E331" s="240" t="s">
        <v>1</v>
      </c>
      <c r="F331" s="241" t="s">
        <v>286</v>
      </c>
      <c r="G331" s="238"/>
      <c r="H331" s="240" t="s">
        <v>1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7" t="s">
        <v>221</v>
      </c>
      <c r="AU331" s="247" t="s">
        <v>87</v>
      </c>
      <c r="AV331" s="13" t="s">
        <v>85</v>
      </c>
      <c r="AW331" s="13" t="s">
        <v>32</v>
      </c>
      <c r="AX331" s="13" t="s">
        <v>77</v>
      </c>
      <c r="AY331" s="247" t="s">
        <v>123</v>
      </c>
    </row>
    <row r="332" s="14" customFormat="1">
      <c r="A332" s="14"/>
      <c r="B332" s="248"/>
      <c r="C332" s="249"/>
      <c r="D332" s="239" t="s">
        <v>221</v>
      </c>
      <c r="E332" s="250" t="s">
        <v>1</v>
      </c>
      <c r="F332" s="251" t="s">
        <v>392</v>
      </c>
      <c r="G332" s="249"/>
      <c r="H332" s="252">
        <v>2.1030000000000002</v>
      </c>
      <c r="I332" s="253"/>
      <c r="J332" s="249"/>
      <c r="K332" s="249"/>
      <c r="L332" s="254"/>
      <c r="M332" s="255"/>
      <c r="N332" s="256"/>
      <c r="O332" s="256"/>
      <c r="P332" s="256"/>
      <c r="Q332" s="256"/>
      <c r="R332" s="256"/>
      <c r="S332" s="256"/>
      <c r="T332" s="257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8" t="s">
        <v>221</v>
      </c>
      <c r="AU332" s="258" t="s">
        <v>87</v>
      </c>
      <c r="AV332" s="14" t="s">
        <v>87</v>
      </c>
      <c r="AW332" s="14" t="s">
        <v>32</v>
      </c>
      <c r="AX332" s="14" t="s">
        <v>77</v>
      </c>
      <c r="AY332" s="258" t="s">
        <v>123</v>
      </c>
    </row>
    <row r="333" s="13" customFormat="1">
      <c r="A333" s="13"/>
      <c r="B333" s="237"/>
      <c r="C333" s="238"/>
      <c r="D333" s="239" t="s">
        <v>221</v>
      </c>
      <c r="E333" s="240" t="s">
        <v>1</v>
      </c>
      <c r="F333" s="241" t="s">
        <v>222</v>
      </c>
      <c r="G333" s="238"/>
      <c r="H333" s="240" t="s">
        <v>1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221</v>
      </c>
      <c r="AU333" s="247" t="s">
        <v>87</v>
      </c>
      <c r="AV333" s="13" t="s">
        <v>85</v>
      </c>
      <c r="AW333" s="13" t="s">
        <v>32</v>
      </c>
      <c r="AX333" s="13" t="s">
        <v>77</v>
      </c>
      <c r="AY333" s="247" t="s">
        <v>123</v>
      </c>
    </row>
    <row r="334" s="14" customFormat="1">
      <c r="A334" s="14"/>
      <c r="B334" s="248"/>
      <c r="C334" s="249"/>
      <c r="D334" s="239" t="s">
        <v>221</v>
      </c>
      <c r="E334" s="250" t="s">
        <v>1</v>
      </c>
      <c r="F334" s="251" t="s">
        <v>393</v>
      </c>
      <c r="G334" s="249"/>
      <c r="H334" s="252">
        <v>3.698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8" t="s">
        <v>221</v>
      </c>
      <c r="AU334" s="258" t="s">
        <v>87</v>
      </c>
      <c r="AV334" s="14" t="s">
        <v>87</v>
      </c>
      <c r="AW334" s="14" t="s">
        <v>32</v>
      </c>
      <c r="AX334" s="14" t="s">
        <v>77</v>
      </c>
      <c r="AY334" s="258" t="s">
        <v>123</v>
      </c>
    </row>
    <row r="335" s="15" customFormat="1">
      <c r="A335" s="15"/>
      <c r="B335" s="259"/>
      <c r="C335" s="260"/>
      <c r="D335" s="239" t="s">
        <v>221</v>
      </c>
      <c r="E335" s="261" t="s">
        <v>1</v>
      </c>
      <c r="F335" s="262" t="s">
        <v>254</v>
      </c>
      <c r="G335" s="260"/>
      <c r="H335" s="263">
        <v>5.8010000000000002</v>
      </c>
      <c r="I335" s="264"/>
      <c r="J335" s="260"/>
      <c r="K335" s="260"/>
      <c r="L335" s="265"/>
      <c r="M335" s="266"/>
      <c r="N335" s="267"/>
      <c r="O335" s="267"/>
      <c r="P335" s="267"/>
      <c r="Q335" s="267"/>
      <c r="R335" s="267"/>
      <c r="S335" s="267"/>
      <c r="T335" s="26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9" t="s">
        <v>221</v>
      </c>
      <c r="AU335" s="269" t="s">
        <v>87</v>
      </c>
      <c r="AV335" s="15" t="s">
        <v>128</v>
      </c>
      <c r="AW335" s="15" t="s">
        <v>32</v>
      </c>
      <c r="AX335" s="15" t="s">
        <v>85</v>
      </c>
      <c r="AY335" s="269" t="s">
        <v>123</v>
      </c>
    </row>
    <row r="336" s="2" customFormat="1" ht="21.75" customHeight="1">
      <c r="A336" s="38"/>
      <c r="B336" s="39"/>
      <c r="C336" s="210" t="s">
        <v>190</v>
      </c>
      <c r="D336" s="210" t="s">
        <v>124</v>
      </c>
      <c r="E336" s="211" t="s">
        <v>394</v>
      </c>
      <c r="F336" s="212" t="s">
        <v>395</v>
      </c>
      <c r="G336" s="213" t="s">
        <v>158</v>
      </c>
      <c r="H336" s="214">
        <v>8.7319999999999993</v>
      </c>
      <c r="I336" s="215"/>
      <c r="J336" s="216">
        <f>ROUND(I336*H336,2)</f>
        <v>0</v>
      </c>
      <c r="K336" s="212" t="s">
        <v>219</v>
      </c>
      <c r="L336" s="44"/>
      <c r="M336" s="217" t="s">
        <v>1</v>
      </c>
      <c r="N336" s="218" t="s">
        <v>42</v>
      </c>
      <c r="O336" s="91"/>
      <c r="P336" s="219">
        <f>O336*H336</f>
        <v>0</v>
      </c>
      <c r="Q336" s="219">
        <v>0</v>
      </c>
      <c r="R336" s="219">
        <f>Q336*H336</f>
        <v>0</v>
      </c>
      <c r="S336" s="219">
        <v>0.067000000000000004</v>
      </c>
      <c r="T336" s="220">
        <f>S336*H336</f>
        <v>0.58504400000000001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1" t="s">
        <v>128</v>
      </c>
      <c r="AT336" s="221" t="s">
        <v>124</v>
      </c>
      <c r="AU336" s="221" t="s">
        <v>87</v>
      </c>
      <c r="AY336" s="17" t="s">
        <v>123</v>
      </c>
      <c r="BE336" s="222">
        <f>IF(N336="základní",J336,0)</f>
        <v>0</v>
      </c>
      <c r="BF336" s="222">
        <f>IF(N336="snížená",J336,0)</f>
        <v>0</v>
      </c>
      <c r="BG336" s="222">
        <f>IF(N336="zákl. přenesená",J336,0)</f>
        <v>0</v>
      </c>
      <c r="BH336" s="222">
        <f>IF(N336="sníž. přenesená",J336,0)</f>
        <v>0</v>
      </c>
      <c r="BI336" s="222">
        <f>IF(N336="nulová",J336,0)</f>
        <v>0</v>
      </c>
      <c r="BJ336" s="17" t="s">
        <v>85</v>
      </c>
      <c r="BK336" s="222">
        <f>ROUND(I336*H336,2)</f>
        <v>0</v>
      </c>
      <c r="BL336" s="17" t="s">
        <v>128</v>
      </c>
      <c r="BM336" s="221" t="s">
        <v>396</v>
      </c>
    </row>
    <row r="337" s="13" customFormat="1">
      <c r="A337" s="13"/>
      <c r="B337" s="237"/>
      <c r="C337" s="238"/>
      <c r="D337" s="239" t="s">
        <v>221</v>
      </c>
      <c r="E337" s="240" t="s">
        <v>1</v>
      </c>
      <c r="F337" s="241" t="s">
        <v>288</v>
      </c>
      <c r="G337" s="238"/>
      <c r="H337" s="240" t="s">
        <v>1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7" t="s">
        <v>221</v>
      </c>
      <c r="AU337" s="247" t="s">
        <v>87</v>
      </c>
      <c r="AV337" s="13" t="s">
        <v>85</v>
      </c>
      <c r="AW337" s="13" t="s">
        <v>32</v>
      </c>
      <c r="AX337" s="13" t="s">
        <v>77</v>
      </c>
      <c r="AY337" s="247" t="s">
        <v>123</v>
      </c>
    </row>
    <row r="338" s="14" customFormat="1">
      <c r="A338" s="14"/>
      <c r="B338" s="248"/>
      <c r="C338" s="249"/>
      <c r="D338" s="239" t="s">
        <v>221</v>
      </c>
      <c r="E338" s="250" t="s">
        <v>1</v>
      </c>
      <c r="F338" s="251" t="s">
        <v>223</v>
      </c>
      <c r="G338" s="249"/>
      <c r="H338" s="252">
        <v>5.875</v>
      </c>
      <c r="I338" s="253"/>
      <c r="J338" s="249"/>
      <c r="K338" s="249"/>
      <c r="L338" s="254"/>
      <c r="M338" s="255"/>
      <c r="N338" s="256"/>
      <c r="O338" s="256"/>
      <c r="P338" s="256"/>
      <c r="Q338" s="256"/>
      <c r="R338" s="256"/>
      <c r="S338" s="256"/>
      <c r="T338" s="25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8" t="s">
        <v>221</v>
      </c>
      <c r="AU338" s="258" t="s">
        <v>87</v>
      </c>
      <c r="AV338" s="14" t="s">
        <v>87</v>
      </c>
      <c r="AW338" s="14" t="s">
        <v>32</v>
      </c>
      <c r="AX338" s="14" t="s">
        <v>77</v>
      </c>
      <c r="AY338" s="258" t="s">
        <v>123</v>
      </c>
    </row>
    <row r="339" s="13" customFormat="1">
      <c r="A339" s="13"/>
      <c r="B339" s="237"/>
      <c r="C339" s="238"/>
      <c r="D339" s="239" t="s">
        <v>221</v>
      </c>
      <c r="E339" s="240" t="s">
        <v>1</v>
      </c>
      <c r="F339" s="241" t="s">
        <v>222</v>
      </c>
      <c r="G339" s="238"/>
      <c r="H339" s="240" t="s">
        <v>1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7" t="s">
        <v>221</v>
      </c>
      <c r="AU339" s="247" t="s">
        <v>87</v>
      </c>
      <c r="AV339" s="13" t="s">
        <v>85</v>
      </c>
      <c r="AW339" s="13" t="s">
        <v>32</v>
      </c>
      <c r="AX339" s="13" t="s">
        <v>77</v>
      </c>
      <c r="AY339" s="247" t="s">
        <v>123</v>
      </c>
    </row>
    <row r="340" s="14" customFormat="1">
      <c r="A340" s="14"/>
      <c r="B340" s="248"/>
      <c r="C340" s="249"/>
      <c r="D340" s="239" t="s">
        <v>221</v>
      </c>
      <c r="E340" s="250" t="s">
        <v>1</v>
      </c>
      <c r="F340" s="251" t="s">
        <v>397</v>
      </c>
      <c r="G340" s="249"/>
      <c r="H340" s="252">
        <v>2.8570000000000002</v>
      </c>
      <c r="I340" s="253"/>
      <c r="J340" s="249"/>
      <c r="K340" s="249"/>
      <c r="L340" s="254"/>
      <c r="M340" s="255"/>
      <c r="N340" s="256"/>
      <c r="O340" s="256"/>
      <c r="P340" s="256"/>
      <c r="Q340" s="256"/>
      <c r="R340" s="256"/>
      <c r="S340" s="256"/>
      <c r="T340" s="25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8" t="s">
        <v>221</v>
      </c>
      <c r="AU340" s="258" t="s">
        <v>87</v>
      </c>
      <c r="AV340" s="14" t="s">
        <v>87</v>
      </c>
      <c r="AW340" s="14" t="s">
        <v>32</v>
      </c>
      <c r="AX340" s="14" t="s">
        <v>77</v>
      </c>
      <c r="AY340" s="258" t="s">
        <v>123</v>
      </c>
    </row>
    <row r="341" s="15" customFormat="1">
      <c r="A341" s="15"/>
      <c r="B341" s="259"/>
      <c r="C341" s="260"/>
      <c r="D341" s="239" t="s">
        <v>221</v>
      </c>
      <c r="E341" s="261" t="s">
        <v>1</v>
      </c>
      <c r="F341" s="262" t="s">
        <v>254</v>
      </c>
      <c r="G341" s="260"/>
      <c r="H341" s="263">
        <v>8.7319999999999993</v>
      </c>
      <c r="I341" s="264"/>
      <c r="J341" s="260"/>
      <c r="K341" s="260"/>
      <c r="L341" s="265"/>
      <c r="M341" s="266"/>
      <c r="N341" s="267"/>
      <c r="O341" s="267"/>
      <c r="P341" s="267"/>
      <c r="Q341" s="267"/>
      <c r="R341" s="267"/>
      <c r="S341" s="267"/>
      <c r="T341" s="268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9" t="s">
        <v>221</v>
      </c>
      <c r="AU341" s="269" t="s">
        <v>87</v>
      </c>
      <c r="AV341" s="15" t="s">
        <v>128</v>
      </c>
      <c r="AW341" s="15" t="s">
        <v>32</v>
      </c>
      <c r="AX341" s="15" t="s">
        <v>85</v>
      </c>
      <c r="AY341" s="269" t="s">
        <v>123</v>
      </c>
    </row>
    <row r="342" s="2" customFormat="1" ht="21.75" customHeight="1">
      <c r="A342" s="38"/>
      <c r="B342" s="39"/>
      <c r="C342" s="210" t="s">
        <v>398</v>
      </c>
      <c r="D342" s="210" t="s">
        <v>124</v>
      </c>
      <c r="E342" s="211" t="s">
        <v>399</v>
      </c>
      <c r="F342" s="212" t="s">
        <v>400</v>
      </c>
      <c r="G342" s="213" t="s">
        <v>158</v>
      </c>
      <c r="H342" s="214">
        <v>12.199999999999999</v>
      </c>
      <c r="I342" s="215"/>
      <c r="J342" s="216">
        <f>ROUND(I342*H342,2)</f>
        <v>0</v>
      </c>
      <c r="K342" s="212" t="s">
        <v>219</v>
      </c>
      <c r="L342" s="44"/>
      <c r="M342" s="217" t="s">
        <v>1</v>
      </c>
      <c r="N342" s="218" t="s">
        <v>42</v>
      </c>
      <c r="O342" s="91"/>
      <c r="P342" s="219">
        <f>O342*H342</f>
        <v>0</v>
      </c>
      <c r="Q342" s="219">
        <v>0</v>
      </c>
      <c r="R342" s="219">
        <f>Q342*H342</f>
        <v>0</v>
      </c>
      <c r="S342" s="219">
        <v>0.075999999999999998</v>
      </c>
      <c r="T342" s="220">
        <f>S342*H342</f>
        <v>0.92719999999999991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1" t="s">
        <v>128</v>
      </c>
      <c r="AT342" s="221" t="s">
        <v>124</v>
      </c>
      <c r="AU342" s="221" t="s">
        <v>87</v>
      </c>
      <c r="AY342" s="17" t="s">
        <v>123</v>
      </c>
      <c r="BE342" s="222">
        <f>IF(N342="základní",J342,0)</f>
        <v>0</v>
      </c>
      <c r="BF342" s="222">
        <f>IF(N342="snížená",J342,0)</f>
        <v>0</v>
      </c>
      <c r="BG342" s="222">
        <f>IF(N342="zákl. přenesená",J342,0)</f>
        <v>0</v>
      </c>
      <c r="BH342" s="222">
        <f>IF(N342="sníž. přenesená",J342,0)</f>
        <v>0</v>
      </c>
      <c r="BI342" s="222">
        <f>IF(N342="nulová",J342,0)</f>
        <v>0</v>
      </c>
      <c r="BJ342" s="17" t="s">
        <v>85</v>
      </c>
      <c r="BK342" s="222">
        <f>ROUND(I342*H342,2)</f>
        <v>0</v>
      </c>
      <c r="BL342" s="17" t="s">
        <v>128</v>
      </c>
      <c r="BM342" s="221" t="s">
        <v>401</v>
      </c>
    </row>
    <row r="343" s="14" customFormat="1">
      <c r="A343" s="14"/>
      <c r="B343" s="248"/>
      <c r="C343" s="249"/>
      <c r="D343" s="239" t="s">
        <v>221</v>
      </c>
      <c r="E343" s="250" t="s">
        <v>1</v>
      </c>
      <c r="F343" s="251" t="s">
        <v>402</v>
      </c>
      <c r="G343" s="249"/>
      <c r="H343" s="252">
        <v>12.199999999999999</v>
      </c>
      <c r="I343" s="253"/>
      <c r="J343" s="249"/>
      <c r="K343" s="249"/>
      <c r="L343" s="254"/>
      <c r="M343" s="255"/>
      <c r="N343" s="256"/>
      <c r="O343" s="256"/>
      <c r="P343" s="256"/>
      <c r="Q343" s="256"/>
      <c r="R343" s="256"/>
      <c r="S343" s="256"/>
      <c r="T343" s="257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8" t="s">
        <v>221</v>
      </c>
      <c r="AU343" s="258" t="s">
        <v>87</v>
      </c>
      <c r="AV343" s="14" t="s">
        <v>87</v>
      </c>
      <c r="AW343" s="14" t="s">
        <v>32</v>
      </c>
      <c r="AX343" s="14" t="s">
        <v>85</v>
      </c>
      <c r="AY343" s="258" t="s">
        <v>123</v>
      </c>
    </row>
    <row r="344" s="2" customFormat="1" ht="24.15" customHeight="1">
      <c r="A344" s="38"/>
      <c r="B344" s="39"/>
      <c r="C344" s="210" t="s">
        <v>193</v>
      </c>
      <c r="D344" s="210" t="s">
        <v>124</v>
      </c>
      <c r="E344" s="211" t="s">
        <v>403</v>
      </c>
      <c r="F344" s="212" t="s">
        <v>404</v>
      </c>
      <c r="G344" s="213" t="s">
        <v>234</v>
      </c>
      <c r="H344" s="214">
        <v>2</v>
      </c>
      <c r="I344" s="215"/>
      <c r="J344" s="216">
        <f>ROUND(I344*H344,2)</f>
        <v>0</v>
      </c>
      <c r="K344" s="212" t="s">
        <v>219</v>
      </c>
      <c r="L344" s="44"/>
      <c r="M344" s="217" t="s">
        <v>1</v>
      </c>
      <c r="N344" s="218" t="s">
        <v>42</v>
      </c>
      <c r="O344" s="91"/>
      <c r="P344" s="219">
        <f>O344*H344</f>
        <v>0</v>
      </c>
      <c r="Q344" s="219">
        <v>0</v>
      </c>
      <c r="R344" s="219">
        <f>Q344*H344</f>
        <v>0</v>
      </c>
      <c r="S344" s="219">
        <v>0.031</v>
      </c>
      <c r="T344" s="220">
        <f>S344*H344</f>
        <v>0.062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1" t="s">
        <v>128</v>
      </c>
      <c r="AT344" s="221" t="s">
        <v>124</v>
      </c>
      <c r="AU344" s="221" t="s">
        <v>87</v>
      </c>
      <c r="AY344" s="17" t="s">
        <v>123</v>
      </c>
      <c r="BE344" s="222">
        <f>IF(N344="základní",J344,0)</f>
        <v>0</v>
      </c>
      <c r="BF344" s="222">
        <f>IF(N344="snížená",J344,0)</f>
        <v>0</v>
      </c>
      <c r="BG344" s="222">
        <f>IF(N344="zákl. přenesená",J344,0)</f>
        <v>0</v>
      </c>
      <c r="BH344" s="222">
        <f>IF(N344="sníž. přenesená",J344,0)</f>
        <v>0</v>
      </c>
      <c r="BI344" s="222">
        <f>IF(N344="nulová",J344,0)</f>
        <v>0</v>
      </c>
      <c r="BJ344" s="17" t="s">
        <v>85</v>
      </c>
      <c r="BK344" s="222">
        <f>ROUND(I344*H344,2)</f>
        <v>0</v>
      </c>
      <c r="BL344" s="17" t="s">
        <v>128</v>
      </c>
      <c r="BM344" s="221" t="s">
        <v>405</v>
      </c>
    </row>
    <row r="345" s="13" customFormat="1">
      <c r="A345" s="13"/>
      <c r="B345" s="237"/>
      <c r="C345" s="238"/>
      <c r="D345" s="239" t="s">
        <v>221</v>
      </c>
      <c r="E345" s="240" t="s">
        <v>1</v>
      </c>
      <c r="F345" s="241" t="s">
        <v>164</v>
      </c>
      <c r="G345" s="238"/>
      <c r="H345" s="240" t="s">
        <v>1</v>
      </c>
      <c r="I345" s="242"/>
      <c r="J345" s="238"/>
      <c r="K345" s="238"/>
      <c r="L345" s="243"/>
      <c r="M345" s="244"/>
      <c r="N345" s="245"/>
      <c r="O345" s="245"/>
      <c r="P345" s="245"/>
      <c r="Q345" s="245"/>
      <c r="R345" s="245"/>
      <c r="S345" s="245"/>
      <c r="T345" s="24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7" t="s">
        <v>221</v>
      </c>
      <c r="AU345" s="247" t="s">
        <v>87</v>
      </c>
      <c r="AV345" s="13" t="s">
        <v>85</v>
      </c>
      <c r="AW345" s="13" t="s">
        <v>32</v>
      </c>
      <c r="AX345" s="13" t="s">
        <v>77</v>
      </c>
      <c r="AY345" s="247" t="s">
        <v>123</v>
      </c>
    </row>
    <row r="346" s="14" customFormat="1">
      <c r="A346" s="14"/>
      <c r="B346" s="248"/>
      <c r="C346" s="249"/>
      <c r="D346" s="239" t="s">
        <v>221</v>
      </c>
      <c r="E346" s="250" t="s">
        <v>1</v>
      </c>
      <c r="F346" s="251" t="s">
        <v>87</v>
      </c>
      <c r="G346" s="249"/>
      <c r="H346" s="252">
        <v>2</v>
      </c>
      <c r="I346" s="253"/>
      <c r="J346" s="249"/>
      <c r="K346" s="249"/>
      <c r="L346" s="254"/>
      <c r="M346" s="255"/>
      <c r="N346" s="256"/>
      <c r="O346" s="256"/>
      <c r="P346" s="256"/>
      <c r="Q346" s="256"/>
      <c r="R346" s="256"/>
      <c r="S346" s="256"/>
      <c r="T346" s="25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8" t="s">
        <v>221</v>
      </c>
      <c r="AU346" s="258" t="s">
        <v>87</v>
      </c>
      <c r="AV346" s="14" t="s">
        <v>87</v>
      </c>
      <c r="AW346" s="14" t="s">
        <v>32</v>
      </c>
      <c r="AX346" s="14" t="s">
        <v>85</v>
      </c>
      <c r="AY346" s="258" t="s">
        <v>123</v>
      </c>
    </row>
    <row r="347" s="2" customFormat="1" ht="24.15" customHeight="1">
      <c r="A347" s="38"/>
      <c r="B347" s="39"/>
      <c r="C347" s="210" t="s">
        <v>406</v>
      </c>
      <c r="D347" s="210" t="s">
        <v>124</v>
      </c>
      <c r="E347" s="211" t="s">
        <v>407</v>
      </c>
      <c r="F347" s="212" t="s">
        <v>408</v>
      </c>
      <c r="G347" s="213" t="s">
        <v>127</v>
      </c>
      <c r="H347" s="214">
        <v>0.55000000000000004</v>
      </c>
      <c r="I347" s="215"/>
      <c r="J347" s="216">
        <f>ROUND(I347*H347,2)</f>
        <v>0</v>
      </c>
      <c r="K347" s="212" t="s">
        <v>219</v>
      </c>
      <c r="L347" s="44"/>
      <c r="M347" s="217" t="s">
        <v>1</v>
      </c>
      <c r="N347" s="218" t="s">
        <v>42</v>
      </c>
      <c r="O347" s="91"/>
      <c r="P347" s="219">
        <f>O347*H347</f>
        <v>0</v>
      </c>
      <c r="Q347" s="219">
        <v>0.00281</v>
      </c>
      <c r="R347" s="219">
        <f>Q347*H347</f>
        <v>0.0015455000000000002</v>
      </c>
      <c r="S347" s="219">
        <v>0.069000000000000006</v>
      </c>
      <c r="T347" s="220">
        <f>S347*H347</f>
        <v>0.037950000000000005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1" t="s">
        <v>128</v>
      </c>
      <c r="AT347" s="221" t="s">
        <v>124</v>
      </c>
      <c r="AU347" s="221" t="s">
        <v>87</v>
      </c>
      <c r="AY347" s="17" t="s">
        <v>123</v>
      </c>
      <c r="BE347" s="222">
        <f>IF(N347="základní",J347,0)</f>
        <v>0</v>
      </c>
      <c r="BF347" s="222">
        <f>IF(N347="snížená",J347,0)</f>
        <v>0</v>
      </c>
      <c r="BG347" s="222">
        <f>IF(N347="zákl. přenesená",J347,0)</f>
        <v>0</v>
      </c>
      <c r="BH347" s="222">
        <f>IF(N347="sníž. přenesená",J347,0)</f>
        <v>0</v>
      </c>
      <c r="BI347" s="222">
        <f>IF(N347="nulová",J347,0)</f>
        <v>0</v>
      </c>
      <c r="BJ347" s="17" t="s">
        <v>85</v>
      </c>
      <c r="BK347" s="222">
        <f>ROUND(I347*H347,2)</f>
        <v>0</v>
      </c>
      <c r="BL347" s="17" t="s">
        <v>128</v>
      </c>
      <c r="BM347" s="221" t="s">
        <v>409</v>
      </c>
    </row>
    <row r="348" s="13" customFormat="1">
      <c r="A348" s="13"/>
      <c r="B348" s="237"/>
      <c r="C348" s="238"/>
      <c r="D348" s="239" t="s">
        <v>221</v>
      </c>
      <c r="E348" s="240" t="s">
        <v>1</v>
      </c>
      <c r="F348" s="241" t="s">
        <v>286</v>
      </c>
      <c r="G348" s="238"/>
      <c r="H348" s="240" t="s">
        <v>1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7" t="s">
        <v>221</v>
      </c>
      <c r="AU348" s="247" t="s">
        <v>87</v>
      </c>
      <c r="AV348" s="13" t="s">
        <v>85</v>
      </c>
      <c r="AW348" s="13" t="s">
        <v>32</v>
      </c>
      <c r="AX348" s="13" t="s">
        <v>77</v>
      </c>
      <c r="AY348" s="247" t="s">
        <v>123</v>
      </c>
    </row>
    <row r="349" s="14" customFormat="1">
      <c r="A349" s="14"/>
      <c r="B349" s="248"/>
      <c r="C349" s="249"/>
      <c r="D349" s="239" t="s">
        <v>221</v>
      </c>
      <c r="E349" s="250" t="s">
        <v>1</v>
      </c>
      <c r="F349" s="251" t="s">
        <v>410</v>
      </c>
      <c r="G349" s="249"/>
      <c r="H349" s="252">
        <v>0.55000000000000004</v>
      </c>
      <c r="I349" s="253"/>
      <c r="J349" s="249"/>
      <c r="K349" s="249"/>
      <c r="L349" s="254"/>
      <c r="M349" s="255"/>
      <c r="N349" s="256"/>
      <c r="O349" s="256"/>
      <c r="P349" s="256"/>
      <c r="Q349" s="256"/>
      <c r="R349" s="256"/>
      <c r="S349" s="256"/>
      <c r="T349" s="257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8" t="s">
        <v>221</v>
      </c>
      <c r="AU349" s="258" t="s">
        <v>87</v>
      </c>
      <c r="AV349" s="14" t="s">
        <v>87</v>
      </c>
      <c r="AW349" s="14" t="s">
        <v>32</v>
      </c>
      <c r="AX349" s="14" t="s">
        <v>85</v>
      </c>
      <c r="AY349" s="258" t="s">
        <v>123</v>
      </c>
    </row>
    <row r="350" s="2" customFormat="1" ht="37.8" customHeight="1">
      <c r="A350" s="38"/>
      <c r="B350" s="39"/>
      <c r="C350" s="210" t="s">
        <v>411</v>
      </c>
      <c r="D350" s="210" t="s">
        <v>124</v>
      </c>
      <c r="E350" s="211" t="s">
        <v>412</v>
      </c>
      <c r="F350" s="212" t="s">
        <v>413</v>
      </c>
      <c r="G350" s="213" t="s">
        <v>158</v>
      </c>
      <c r="H350" s="214">
        <v>71.590000000000003</v>
      </c>
      <c r="I350" s="215"/>
      <c r="J350" s="216">
        <f>ROUND(I350*H350,2)</f>
        <v>0</v>
      </c>
      <c r="K350" s="212" t="s">
        <v>219</v>
      </c>
      <c r="L350" s="44"/>
      <c r="M350" s="217" t="s">
        <v>1</v>
      </c>
      <c r="N350" s="218" t="s">
        <v>42</v>
      </c>
      <c r="O350" s="91"/>
      <c r="P350" s="219">
        <f>O350*H350</f>
        <v>0</v>
      </c>
      <c r="Q350" s="219">
        <v>0</v>
      </c>
      <c r="R350" s="219">
        <f>Q350*H350</f>
        <v>0</v>
      </c>
      <c r="S350" s="219">
        <v>0.01</v>
      </c>
      <c r="T350" s="220">
        <f>S350*H350</f>
        <v>0.71590000000000009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1" t="s">
        <v>128</v>
      </c>
      <c r="AT350" s="221" t="s">
        <v>124</v>
      </c>
      <c r="AU350" s="221" t="s">
        <v>87</v>
      </c>
      <c r="AY350" s="17" t="s">
        <v>123</v>
      </c>
      <c r="BE350" s="222">
        <f>IF(N350="základní",J350,0)</f>
        <v>0</v>
      </c>
      <c r="BF350" s="222">
        <f>IF(N350="snížená",J350,0)</f>
        <v>0</v>
      </c>
      <c r="BG350" s="222">
        <f>IF(N350="zákl. přenesená",J350,0)</f>
        <v>0</v>
      </c>
      <c r="BH350" s="222">
        <f>IF(N350="sníž. přenesená",J350,0)</f>
        <v>0</v>
      </c>
      <c r="BI350" s="222">
        <f>IF(N350="nulová",J350,0)</f>
        <v>0</v>
      </c>
      <c r="BJ350" s="17" t="s">
        <v>85</v>
      </c>
      <c r="BK350" s="222">
        <f>ROUND(I350*H350,2)</f>
        <v>0</v>
      </c>
      <c r="BL350" s="17" t="s">
        <v>128</v>
      </c>
      <c r="BM350" s="221" t="s">
        <v>414</v>
      </c>
    </row>
    <row r="351" s="13" customFormat="1">
      <c r="A351" s="13"/>
      <c r="B351" s="237"/>
      <c r="C351" s="238"/>
      <c r="D351" s="239" t="s">
        <v>221</v>
      </c>
      <c r="E351" s="240" t="s">
        <v>1</v>
      </c>
      <c r="F351" s="241" t="s">
        <v>230</v>
      </c>
      <c r="G351" s="238"/>
      <c r="H351" s="240" t="s">
        <v>1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7" t="s">
        <v>221</v>
      </c>
      <c r="AU351" s="247" t="s">
        <v>87</v>
      </c>
      <c r="AV351" s="13" t="s">
        <v>85</v>
      </c>
      <c r="AW351" s="13" t="s">
        <v>32</v>
      </c>
      <c r="AX351" s="13" t="s">
        <v>77</v>
      </c>
      <c r="AY351" s="247" t="s">
        <v>123</v>
      </c>
    </row>
    <row r="352" s="14" customFormat="1">
      <c r="A352" s="14"/>
      <c r="B352" s="248"/>
      <c r="C352" s="249"/>
      <c r="D352" s="239" t="s">
        <v>221</v>
      </c>
      <c r="E352" s="250" t="s">
        <v>1</v>
      </c>
      <c r="F352" s="251" t="s">
        <v>285</v>
      </c>
      <c r="G352" s="249"/>
      <c r="H352" s="252">
        <v>10.6</v>
      </c>
      <c r="I352" s="253"/>
      <c r="J352" s="249"/>
      <c r="K352" s="249"/>
      <c r="L352" s="254"/>
      <c r="M352" s="255"/>
      <c r="N352" s="256"/>
      <c r="O352" s="256"/>
      <c r="P352" s="256"/>
      <c r="Q352" s="256"/>
      <c r="R352" s="256"/>
      <c r="S352" s="256"/>
      <c r="T352" s="257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8" t="s">
        <v>221</v>
      </c>
      <c r="AU352" s="258" t="s">
        <v>87</v>
      </c>
      <c r="AV352" s="14" t="s">
        <v>87</v>
      </c>
      <c r="AW352" s="14" t="s">
        <v>32</v>
      </c>
      <c r="AX352" s="14" t="s">
        <v>77</v>
      </c>
      <c r="AY352" s="258" t="s">
        <v>123</v>
      </c>
    </row>
    <row r="353" s="13" customFormat="1">
      <c r="A353" s="13"/>
      <c r="B353" s="237"/>
      <c r="C353" s="238"/>
      <c r="D353" s="239" t="s">
        <v>221</v>
      </c>
      <c r="E353" s="240" t="s">
        <v>1</v>
      </c>
      <c r="F353" s="241" t="s">
        <v>286</v>
      </c>
      <c r="G353" s="238"/>
      <c r="H353" s="240" t="s">
        <v>1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7" t="s">
        <v>221</v>
      </c>
      <c r="AU353" s="247" t="s">
        <v>87</v>
      </c>
      <c r="AV353" s="13" t="s">
        <v>85</v>
      </c>
      <c r="AW353" s="13" t="s">
        <v>32</v>
      </c>
      <c r="AX353" s="13" t="s">
        <v>77</v>
      </c>
      <c r="AY353" s="247" t="s">
        <v>123</v>
      </c>
    </row>
    <row r="354" s="14" customFormat="1">
      <c r="A354" s="14"/>
      <c r="B354" s="248"/>
      <c r="C354" s="249"/>
      <c r="D354" s="239" t="s">
        <v>221</v>
      </c>
      <c r="E354" s="250" t="s">
        <v>1</v>
      </c>
      <c r="F354" s="251" t="s">
        <v>287</v>
      </c>
      <c r="G354" s="249"/>
      <c r="H354" s="252">
        <v>6.04</v>
      </c>
      <c r="I354" s="253"/>
      <c r="J354" s="249"/>
      <c r="K354" s="249"/>
      <c r="L354" s="254"/>
      <c r="M354" s="255"/>
      <c r="N354" s="256"/>
      <c r="O354" s="256"/>
      <c r="P354" s="256"/>
      <c r="Q354" s="256"/>
      <c r="R354" s="256"/>
      <c r="S354" s="256"/>
      <c r="T354" s="257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8" t="s">
        <v>221</v>
      </c>
      <c r="AU354" s="258" t="s">
        <v>87</v>
      </c>
      <c r="AV354" s="14" t="s">
        <v>87</v>
      </c>
      <c r="AW354" s="14" t="s">
        <v>32</v>
      </c>
      <c r="AX354" s="14" t="s">
        <v>77</v>
      </c>
      <c r="AY354" s="258" t="s">
        <v>123</v>
      </c>
    </row>
    <row r="355" s="13" customFormat="1">
      <c r="A355" s="13"/>
      <c r="B355" s="237"/>
      <c r="C355" s="238"/>
      <c r="D355" s="239" t="s">
        <v>221</v>
      </c>
      <c r="E355" s="240" t="s">
        <v>1</v>
      </c>
      <c r="F355" s="241" t="s">
        <v>288</v>
      </c>
      <c r="G355" s="238"/>
      <c r="H355" s="240" t="s">
        <v>1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7" t="s">
        <v>221</v>
      </c>
      <c r="AU355" s="247" t="s">
        <v>87</v>
      </c>
      <c r="AV355" s="13" t="s">
        <v>85</v>
      </c>
      <c r="AW355" s="13" t="s">
        <v>32</v>
      </c>
      <c r="AX355" s="13" t="s">
        <v>77</v>
      </c>
      <c r="AY355" s="247" t="s">
        <v>123</v>
      </c>
    </row>
    <row r="356" s="14" customFormat="1">
      <c r="A356" s="14"/>
      <c r="B356" s="248"/>
      <c r="C356" s="249"/>
      <c r="D356" s="239" t="s">
        <v>221</v>
      </c>
      <c r="E356" s="250" t="s">
        <v>1</v>
      </c>
      <c r="F356" s="251" t="s">
        <v>289</v>
      </c>
      <c r="G356" s="249"/>
      <c r="H356" s="252">
        <v>54.950000000000003</v>
      </c>
      <c r="I356" s="253"/>
      <c r="J356" s="249"/>
      <c r="K356" s="249"/>
      <c r="L356" s="254"/>
      <c r="M356" s="255"/>
      <c r="N356" s="256"/>
      <c r="O356" s="256"/>
      <c r="P356" s="256"/>
      <c r="Q356" s="256"/>
      <c r="R356" s="256"/>
      <c r="S356" s="256"/>
      <c r="T356" s="257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8" t="s">
        <v>221</v>
      </c>
      <c r="AU356" s="258" t="s">
        <v>87</v>
      </c>
      <c r="AV356" s="14" t="s">
        <v>87</v>
      </c>
      <c r="AW356" s="14" t="s">
        <v>32</v>
      </c>
      <c r="AX356" s="14" t="s">
        <v>77</v>
      </c>
      <c r="AY356" s="258" t="s">
        <v>123</v>
      </c>
    </row>
    <row r="357" s="15" customFormat="1">
      <c r="A357" s="15"/>
      <c r="B357" s="259"/>
      <c r="C357" s="260"/>
      <c r="D357" s="239" t="s">
        <v>221</v>
      </c>
      <c r="E357" s="261" t="s">
        <v>1</v>
      </c>
      <c r="F357" s="262" t="s">
        <v>254</v>
      </c>
      <c r="G357" s="260"/>
      <c r="H357" s="263">
        <v>71.590000000000003</v>
      </c>
      <c r="I357" s="264"/>
      <c r="J357" s="260"/>
      <c r="K357" s="260"/>
      <c r="L357" s="265"/>
      <c r="M357" s="266"/>
      <c r="N357" s="267"/>
      <c r="O357" s="267"/>
      <c r="P357" s="267"/>
      <c r="Q357" s="267"/>
      <c r="R357" s="267"/>
      <c r="S357" s="267"/>
      <c r="T357" s="268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9" t="s">
        <v>221</v>
      </c>
      <c r="AU357" s="269" t="s">
        <v>87</v>
      </c>
      <c r="AV357" s="15" t="s">
        <v>128</v>
      </c>
      <c r="AW357" s="15" t="s">
        <v>32</v>
      </c>
      <c r="AX357" s="15" t="s">
        <v>85</v>
      </c>
      <c r="AY357" s="269" t="s">
        <v>123</v>
      </c>
    </row>
    <row r="358" s="2" customFormat="1" ht="37.8" customHeight="1">
      <c r="A358" s="38"/>
      <c r="B358" s="39"/>
      <c r="C358" s="210" t="s">
        <v>415</v>
      </c>
      <c r="D358" s="210" t="s">
        <v>124</v>
      </c>
      <c r="E358" s="211" t="s">
        <v>416</v>
      </c>
      <c r="F358" s="212" t="s">
        <v>417</v>
      </c>
      <c r="G358" s="213" t="s">
        <v>158</v>
      </c>
      <c r="H358" s="214">
        <v>146.50999999999999</v>
      </c>
      <c r="I358" s="215"/>
      <c r="J358" s="216">
        <f>ROUND(I358*H358,2)</f>
        <v>0</v>
      </c>
      <c r="K358" s="212" t="s">
        <v>219</v>
      </c>
      <c r="L358" s="44"/>
      <c r="M358" s="217" t="s">
        <v>1</v>
      </c>
      <c r="N358" s="218" t="s">
        <v>42</v>
      </c>
      <c r="O358" s="91"/>
      <c r="P358" s="219">
        <f>O358*H358</f>
        <v>0</v>
      </c>
      <c r="Q358" s="219">
        <v>0</v>
      </c>
      <c r="R358" s="219">
        <f>Q358*H358</f>
        <v>0</v>
      </c>
      <c r="S358" s="219">
        <v>0.01</v>
      </c>
      <c r="T358" s="220">
        <f>S358*H358</f>
        <v>1.4650999999999999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1" t="s">
        <v>128</v>
      </c>
      <c r="AT358" s="221" t="s">
        <v>124</v>
      </c>
      <c r="AU358" s="221" t="s">
        <v>87</v>
      </c>
      <c r="AY358" s="17" t="s">
        <v>123</v>
      </c>
      <c r="BE358" s="222">
        <f>IF(N358="základní",J358,0)</f>
        <v>0</v>
      </c>
      <c r="BF358" s="222">
        <f>IF(N358="snížená",J358,0)</f>
        <v>0</v>
      </c>
      <c r="BG358" s="222">
        <f>IF(N358="zákl. přenesená",J358,0)</f>
        <v>0</v>
      </c>
      <c r="BH358" s="222">
        <f>IF(N358="sníž. přenesená",J358,0)</f>
        <v>0</v>
      </c>
      <c r="BI358" s="222">
        <f>IF(N358="nulová",J358,0)</f>
        <v>0</v>
      </c>
      <c r="BJ358" s="17" t="s">
        <v>85</v>
      </c>
      <c r="BK358" s="222">
        <f>ROUND(I358*H358,2)</f>
        <v>0</v>
      </c>
      <c r="BL358" s="17" t="s">
        <v>128</v>
      </c>
      <c r="BM358" s="221" t="s">
        <v>418</v>
      </c>
    </row>
    <row r="359" s="13" customFormat="1">
      <c r="A359" s="13"/>
      <c r="B359" s="237"/>
      <c r="C359" s="238"/>
      <c r="D359" s="239" t="s">
        <v>221</v>
      </c>
      <c r="E359" s="240" t="s">
        <v>1</v>
      </c>
      <c r="F359" s="241" t="s">
        <v>222</v>
      </c>
      <c r="G359" s="238"/>
      <c r="H359" s="240" t="s">
        <v>1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7" t="s">
        <v>221</v>
      </c>
      <c r="AU359" s="247" t="s">
        <v>87</v>
      </c>
      <c r="AV359" s="13" t="s">
        <v>85</v>
      </c>
      <c r="AW359" s="13" t="s">
        <v>32</v>
      </c>
      <c r="AX359" s="13" t="s">
        <v>77</v>
      </c>
      <c r="AY359" s="247" t="s">
        <v>123</v>
      </c>
    </row>
    <row r="360" s="14" customFormat="1">
      <c r="A360" s="14"/>
      <c r="B360" s="248"/>
      <c r="C360" s="249"/>
      <c r="D360" s="239" t="s">
        <v>221</v>
      </c>
      <c r="E360" s="250" t="s">
        <v>1</v>
      </c>
      <c r="F360" s="251" t="s">
        <v>313</v>
      </c>
      <c r="G360" s="249"/>
      <c r="H360" s="252">
        <v>94.655000000000001</v>
      </c>
      <c r="I360" s="253"/>
      <c r="J360" s="249"/>
      <c r="K360" s="249"/>
      <c r="L360" s="254"/>
      <c r="M360" s="255"/>
      <c r="N360" s="256"/>
      <c r="O360" s="256"/>
      <c r="P360" s="256"/>
      <c r="Q360" s="256"/>
      <c r="R360" s="256"/>
      <c r="S360" s="256"/>
      <c r="T360" s="257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8" t="s">
        <v>221</v>
      </c>
      <c r="AU360" s="258" t="s">
        <v>87</v>
      </c>
      <c r="AV360" s="14" t="s">
        <v>87</v>
      </c>
      <c r="AW360" s="14" t="s">
        <v>32</v>
      </c>
      <c r="AX360" s="14" t="s">
        <v>77</v>
      </c>
      <c r="AY360" s="258" t="s">
        <v>123</v>
      </c>
    </row>
    <row r="361" s="13" customFormat="1">
      <c r="A361" s="13"/>
      <c r="B361" s="237"/>
      <c r="C361" s="238"/>
      <c r="D361" s="239" t="s">
        <v>221</v>
      </c>
      <c r="E361" s="240" t="s">
        <v>1</v>
      </c>
      <c r="F361" s="241" t="s">
        <v>286</v>
      </c>
      <c r="G361" s="238"/>
      <c r="H361" s="240" t="s">
        <v>1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7" t="s">
        <v>221</v>
      </c>
      <c r="AU361" s="247" t="s">
        <v>87</v>
      </c>
      <c r="AV361" s="13" t="s">
        <v>85</v>
      </c>
      <c r="AW361" s="13" t="s">
        <v>32</v>
      </c>
      <c r="AX361" s="13" t="s">
        <v>77</v>
      </c>
      <c r="AY361" s="247" t="s">
        <v>123</v>
      </c>
    </row>
    <row r="362" s="14" customFormat="1">
      <c r="A362" s="14"/>
      <c r="B362" s="248"/>
      <c r="C362" s="249"/>
      <c r="D362" s="239" t="s">
        <v>221</v>
      </c>
      <c r="E362" s="250" t="s">
        <v>1</v>
      </c>
      <c r="F362" s="251" t="s">
        <v>314</v>
      </c>
      <c r="G362" s="249"/>
      <c r="H362" s="252">
        <v>17.16</v>
      </c>
      <c r="I362" s="253"/>
      <c r="J362" s="249"/>
      <c r="K362" s="249"/>
      <c r="L362" s="254"/>
      <c r="M362" s="255"/>
      <c r="N362" s="256"/>
      <c r="O362" s="256"/>
      <c r="P362" s="256"/>
      <c r="Q362" s="256"/>
      <c r="R362" s="256"/>
      <c r="S362" s="256"/>
      <c r="T362" s="257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8" t="s">
        <v>221</v>
      </c>
      <c r="AU362" s="258" t="s">
        <v>87</v>
      </c>
      <c r="AV362" s="14" t="s">
        <v>87</v>
      </c>
      <c r="AW362" s="14" t="s">
        <v>32</v>
      </c>
      <c r="AX362" s="14" t="s">
        <v>77</v>
      </c>
      <c r="AY362" s="258" t="s">
        <v>123</v>
      </c>
    </row>
    <row r="363" s="13" customFormat="1">
      <c r="A363" s="13"/>
      <c r="B363" s="237"/>
      <c r="C363" s="238"/>
      <c r="D363" s="239" t="s">
        <v>221</v>
      </c>
      <c r="E363" s="240" t="s">
        <v>1</v>
      </c>
      <c r="F363" s="241" t="s">
        <v>274</v>
      </c>
      <c r="G363" s="238"/>
      <c r="H363" s="240" t="s">
        <v>1</v>
      </c>
      <c r="I363" s="242"/>
      <c r="J363" s="238"/>
      <c r="K363" s="238"/>
      <c r="L363" s="243"/>
      <c r="M363" s="244"/>
      <c r="N363" s="245"/>
      <c r="O363" s="245"/>
      <c r="P363" s="245"/>
      <c r="Q363" s="245"/>
      <c r="R363" s="245"/>
      <c r="S363" s="245"/>
      <c r="T363" s="24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7" t="s">
        <v>221</v>
      </c>
      <c r="AU363" s="247" t="s">
        <v>87</v>
      </c>
      <c r="AV363" s="13" t="s">
        <v>85</v>
      </c>
      <c r="AW363" s="13" t="s">
        <v>32</v>
      </c>
      <c r="AX363" s="13" t="s">
        <v>77</v>
      </c>
      <c r="AY363" s="247" t="s">
        <v>123</v>
      </c>
    </row>
    <row r="364" s="14" customFormat="1">
      <c r="A364" s="14"/>
      <c r="B364" s="248"/>
      <c r="C364" s="249"/>
      <c r="D364" s="239" t="s">
        <v>221</v>
      </c>
      <c r="E364" s="250" t="s">
        <v>1</v>
      </c>
      <c r="F364" s="251" t="s">
        <v>315</v>
      </c>
      <c r="G364" s="249"/>
      <c r="H364" s="252">
        <v>2.9399999999999999</v>
      </c>
      <c r="I364" s="253"/>
      <c r="J364" s="249"/>
      <c r="K364" s="249"/>
      <c r="L364" s="254"/>
      <c r="M364" s="255"/>
      <c r="N364" s="256"/>
      <c r="O364" s="256"/>
      <c r="P364" s="256"/>
      <c r="Q364" s="256"/>
      <c r="R364" s="256"/>
      <c r="S364" s="256"/>
      <c r="T364" s="257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8" t="s">
        <v>221</v>
      </c>
      <c r="AU364" s="258" t="s">
        <v>87</v>
      </c>
      <c r="AV364" s="14" t="s">
        <v>87</v>
      </c>
      <c r="AW364" s="14" t="s">
        <v>32</v>
      </c>
      <c r="AX364" s="14" t="s">
        <v>77</v>
      </c>
      <c r="AY364" s="258" t="s">
        <v>123</v>
      </c>
    </row>
    <row r="365" s="13" customFormat="1">
      <c r="A365" s="13"/>
      <c r="B365" s="237"/>
      <c r="C365" s="238"/>
      <c r="D365" s="239" t="s">
        <v>221</v>
      </c>
      <c r="E365" s="240" t="s">
        <v>1</v>
      </c>
      <c r="F365" s="241" t="s">
        <v>299</v>
      </c>
      <c r="G365" s="238"/>
      <c r="H365" s="240" t="s">
        <v>1</v>
      </c>
      <c r="I365" s="242"/>
      <c r="J365" s="238"/>
      <c r="K365" s="238"/>
      <c r="L365" s="243"/>
      <c r="M365" s="244"/>
      <c r="N365" s="245"/>
      <c r="O365" s="245"/>
      <c r="P365" s="245"/>
      <c r="Q365" s="245"/>
      <c r="R365" s="245"/>
      <c r="S365" s="245"/>
      <c r="T365" s="24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7" t="s">
        <v>221</v>
      </c>
      <c r="AU365" s="247" t="s">
        <v>87</v>
      </c>
      <c r="AV365" s="13" t="s">
        <v>85</v>
      </c>
      <c r="AW365" s="13" t="s">
        <v>32</v>
      </c>
      <c r="AX365" s="13" t="s">
        <v>77</v>
      </c>
      <c r="AY365" s="247" t="s">
        <v>123</v>
      </c>
    </row>
    <row r="366" s="14" customFormat="1">
      <c r="A366" s="14"/>
      <c r="B366" s="248"/>
      <c r="C366" s="249"/>
      <c r="D366" s="239" t="s">
        <v>221</v>
      </c>
      <c r="E366" s="250" t="s">
        <v>1</v>
      </c>
      <c r="F366" s="251" t="s">
        <v>316</v>
      </c>
      <c r="G366" s="249"/>
      <c r="H366" s="252">
        <v>1.26</v>
      </c>
      <c r="I366" s="253"/>
      <c r="J366" s="249"/>
      <c r="K366" s="249"/>
      <c r="L366" s="254"/>
      <c r="M366" s="255"/>
      <c r="N366" s="256"/>
      <c r="O366" s="256"/>
      <c r="P366" s="256"/>
      <c r="Q366" s="256"/>
      <c r="R366" s="256"/>
      <c r="S366" s="256"/>
      <c r="T366" s="257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8" t="s">
        <v>221</v>
      </c>
      <c r="AU366" s="258" t="s">
        <v>87</v>
      </c>
      <c r="AV366" s="14" t="s">
        <v>87</v>
      </c>
      <c r="AW366" s="14" t="s">
        <v>32</v>
      </c>
      <c r="AX366" s="14" t="s">
        <v>77</v>
      </c>
      <c r="AY366" s="258" t="s">
        <v>123</v>
      </c>
    </row>
    <row r="367" s="13" customFormat="1">
      <c r="A367" s="13"/>
      <c r="B367" s="237"/>
      <c r="C367" s="238"/>
      <c r="D367" s="239" t="s">
        <v>221</v>
      </c>
      <c r="E367" s="240" t="s">
        <v>1</v>
      </c>
      <c r="F367" s="241" t="s">
        <v>279</v>
      </c>
      <c r="G367" s="238"/>
      <c r="H367" s="240" t="s">
        <v>1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7" t="s">
        <v>221</v>
      </c>
      <c r="AU367" s="247" t="s">
        <v>87</v>
      </c>
      <c r="AV367" s="13" t="s">
        <v>85</v>
      </c>
      <c r="AW367" s="13" t="s">
        <v>32</v>
      </c>
      <c r="AX367" s="13" t="s">
        <v>77</v>
      </c>
      <c r="AY367" s="247" t="s">
        <v>123</v>
      </c>
    </row>
    <row r="368" s="14" customFormat="1">
      <c r="A368" s="14"/>
      <c r="B368" s="248"/>
      <c r="C368" s="249"/>
      <c r="D368" s="239" t="s">
        <v>221</v>
      </c>
      <c r="E368" s="250" t="s">
        <v>1</v>
      </c>
      <c r="F368" s="251" t="s">
        <v>317</v>
      </c>
      <c r="G368" s="249"/>
      <c r="H368" s="252">
        <v>1.0800000000000001</v>
      </c>
      <c r="I368" s="253"/>
      <c r="J368" s="249"/>
      <c r="K368" s="249"/>
      <c r="L368" s="254"/>
      <c r="M368" s="255"/>
      <c r="N368" s="256"/>
      <c r="O368" s="256"/>
      <c r="P368" s="256"/>
      <c r="Q368" s="256"/>
      <c r="R368" s="256"/>
      <c r="S368" s="256"/>
      <c r="T368" s="25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8" t="s">
        <v>221</v>
      </c>
      <c r="AU368" s="258" t="s">
        <v>87</v>
      </c>
      <c r="AV368" s="14" t="s">
        <v>87</v>
      </c>
      <c r="AW368" s="14" t="s">
        <v>32</v>
      </c>
      <c r="AX368" s="14" t="s">
        <v>77</v>
      </c>
      <c r="AY368" s="258" t="s">
        <v>123</v>
      </c>
    </row>
    <row r="369" s="13" customFormat="1">
      <c r="A369" s="13"/>
      <c r="B369" s="237"/>
      <c r="C369" s="238"/>
      <c r="D369" s="239" t="s">
        <v>221</v>
      </c>
      <c r="E369" s="240" t="s">
        <v>1</v>
      </c>
      <c r="F369" s="241" t="s">
        <v>230</v>
      </c>
      <c r="G369" s="238"/>
      <c r="H369" s="240" t="s">
        <v>1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7" t="s">
        <v>221</v>
      </c>
      <c r="AU369" s="247" t="s">
        <v>87</v>
      </c>
      <c r="AV369" s="13" t="s">
        <v>85</v>
      </c>
      <c r="AW369" s="13" t="s">
        <v>32</v>
      </c>
      <c r="AX369" s="13" t="s">
        <v>77</v>
      </c>
      <c r="AY369" s="247" t="s">
        <v>123</v>
      </c>
    </row>
    <row r="370" s="14" customFormat="1">
      <c r="A370" s="14"/>
      <c r="B370" s="248"/>
      <c r="C370" s="249"/>
      <c r="D370" s="239" t="s">
        <v>221</v>
      </c>
      <c r="E370" s="250" t="s">
        <v>1</v>
      </c>
      <c r="F370" s="251" t="s">
        <v>318</v>
      </c>
      <c r="G370" s="249"/>
      <c r="H370" s="252">
        <v>29.414999999999999</v>
      </c>
      <c r="I370" s="253"/>
      <c r="J370" s="249"/>
      <c r="K370" s="249"/>
      <c r="L370" s="254"/>
      <c r="M370" s="255"/>
      <c r="N370" s="256"/>
      <c r="O370" s="256"/>
      <c r="P370" s="256"/>
      <c r="Q370" s="256"/>
      <c r="R370" s="256"/>
      <c r="S370" s="256"/>
      <c r="T370" s="25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8" t="s">
        <v>221</v>
      </c>
      <c r="AU370" s="258" t="s">
        <v>87</v>
      </c>
      <c r="AV370" s="14" t="s">
        <v>87</v>
      </c>
      <c r="AW370" s="14" t="s">
        <v>32</v>
      </c>
      <c r="AX370" s="14" t="s">
        <v>77</v>
      </c>
      <c r="AY370" s="258" t="s">
        <v>123</v>
      </c>
    </row>
    <row r="371" s="15" customFormat="1">
      <c r="A371" s="15"/>
      <c r="B371" s="259"/>
      <c r="C371" s="260"/>
      <c r="D371" s="239" t="s">
        <v>221</v>
      </c>
      <c r="E371" s="261" t="s">
        <v>1</v>
      </c>
      <c r="F371" s="262" t="s">
        <v>254</v>
      </c>
      <c r="G371" s="260"/>
      <c r="H371" s="263">
        <v>146.50999999999999</v>
      </c>
      <c r="I371" s="264"/>
      <c r="J371" s="260"/>
      <c r="K371" s="260"/>
      <c r="L371" s="265"/>
      <c r="M371" s="266"/>
      <c r="N371" s="267"/>
      <c r="O371" s="267"/>
      <c r="P371" s="267"/>
      <c r="Q371" s="267"/>
      <c r="R371" s="267"/>
      <c r="S371" s="267"/>
      <c r="T371" s="268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9" t="s">
        <v>221</v>
      </c>
      <c r="AU371" s="269" t="s">
        <v>87</v>
      </c>
      <c r="AV371" s="15" t="s">
        <v>128</v>
      </c>
      <c r="AW371" s="15" t="s">
        <v>32</v>
      </c>
      <c r="AX371" s="15" t="s">
        <v>85</v>
      </c>
      <c r="AY371" s="269" t="s">
        <v>123</v>
      </c>
    </row>
    <row r="372" s="2" customFormat="1" ht="37.8" customHeight="1">
      <c r="A372" s="38"/>
      <c r="B372" s="39"/>
      <c r="C372" s="210" t="s">
        <v>419</v>
      </c>
      <c r="D372" s="210" t="s">
        <v>124</v>
      </c>
      <c r="E372" s="211" t="s">
        <v>420</v>
      </c>
      <c r="F372" s="212" t="s">
        <v>421</v>
      </c>
      <c r="G372" s="213" t="s">
        <v>158</v>
      </c>
      <c r="H372" s="214">
        <v>16.859999999999999</v>
      </c>
      <c r="I372" s="215"/>
      <c r="J372" s="216">
        <f>ROUND(I372*H372,2)</f>
        <v>0</v>
      </c>
      <c r="K372" s="212" t="s">
        <v>219</v>
      </c>
      <c r="L372" s="44"/>
      <c r="M372" s="217" t="s">
        <v>1</v>
      </c>
      <c r="N372" s="218" t="s">
        <v>42</v>
      </c>
      <c r="O372" s="91"/>
      <c r="P372" s="219">
        <f>O372*H372</f>
        <v>0</v>
      </c>
      <c r="Q372" s="219">
        <v>0</v>
      </c>
      <c r="R372" s="219">
        <f>Q372*H372</f>
        <v>0</v>
      </c>
      <c r="S372" s="219">
        <v>0.045999999999999999</v>
      </c>
      <c r="T372" s="220">
        <f>S372*H372</f>
        <v>0.77555999999999992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1" t="s">
        <v>128</v>
      </c>
      <c r="AT372" s="221" t="s">
        <v>124</v>
      </c>
      <c r="AU372" s="221" t="s">
        <v>87</v>
      </c>
      <c r="AY372" s="17" t="s">
        <v>123</v>
      </c>
      <c r="BE372" s="222">
        <f>IF(N372="základní",J372,0)</f>
        <v>0</v>
      </c>
      <c r="BF372" s="222">
        <f>IF(N372="snížená",J372,0)</f>
        <v>0</v>
      </c>
      <c r="BG372" s="222">
        <f>IF(N372="zákl. přenesená",J372,0)</f>
        <v>0</v>
      </c>
      <c r="BH372" s="222">
        <f>IF(N372="sníž. přenesená",J372,0)</f>
        <v>0</v>
      </c>
      <c r="BI372" s="222">
        <f>IF(N372="nulová",J372,0)</f>
        <v>0</v>
      </c>
      <c r="BJ372" s="17" t="s">
        <v>85</v>
      </c>
      <c r="BK372" s="222">
        <f>ROUND(I372*H372,2)</f>
        <v>0</v>
      </c>
      <c r="BL372" s="17" t="s">
        <v>128</v>
      </c>
      <c r="BM372" s="221" t="s">
        <v>422</v>
      </c>
    </row>
    <row r="373" s="13" customFormat="1">
      <c r="A373" s="13"/>
      <c r="B373" s="237"/>
      <c r="C373" s="238"/>
      <c r="D373" s="239" t="s">
        <v>221</v>
      </c>
      <c r="E373" s="240" t="s">
        <v>1</v>
      </c>
      <c r="F373" s="241" t="s">
        <v>293</v>
      </c>
      <c r="G373" s="238"/>
      <c r="H373" s="240" t="s">
        <v>1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7" t="s">
        <v>221</v>
      </c>
      <c r="AU373" s="247" t="s">
        <v>87</v>
      </c>
      <c r="AV373" s="13" t="s">
        <v>85</v>
      </c>
      <c r="AW373" s="13" t="s">
        <v>32</v>
      </c>
      <c r="AX373" s="13" t="s">
        <v>77</v>
      </c>
      <c r="AY373" s="247" t="s">
        <v>123</v>
      </c>
    </row>
    <row r="374" s="14" customFormat="1">
      <c r="A374" s="14"/>
      <c r="B374" s="248"/>
      <c r="C374" s="249"/>
      <c r="D374" s="239" t="s">
        <v>221</v>
      </c>
      <c r="E374" s="250" t="s">
        <v>1</v>
      </c>
      <c r="F374" s="251" t="s">
        <v>294</v>
      </c>
      <c r="G374" s="249"/>
      <c r="H374" s="252">
        <v>16.859999999999999</v>
      </c>
      <c r="I374" s="253"/>
      <c r="J374" s="249"/>
      <c r="K374" s="249"/>
      <c r="L374" s="254"/>
      <c r="M374" s="255"/>
      <c r="N374" s="256"/>
      <c r="O374" s="256"/>
      <c r="P374" s="256"/>
      <c r="Q374" s="256"/>
      <c r="R374" s="256"/>
      <c r="S374" s="256"/>
      <c r="T374" s="257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8" t="s">
        <v>221</v>
      </c>
      <c r="AU374" s="258" t="s">
        <v>87</v>
      </c>
      <c r="AV374" s="14" t="s">
        <v>87</v>
      </c>
      <c r="AW374" s="14" t="s">
        <v>32</v>
      </c>
      <c r="AX374" s="14" t="s">
        <v>85</v>
      </c>
      <c r="AY374" s="258" t="s">
        <v>123</v>
      </c>
    </row>
    <row r="375" s="11" customFormat="1" ht="22.8" customHeight="1">
      <c r="A375" s="11"/>
      <c r="B375" s="196"/>
      <c r="C375" s="197"/>
      <c r="D375" s="198" t="s">
        <v>76</v>
      </c>
      <c r="E375" s="235" t="s">
        <v>423</v>
      </c>
      <c r="F375" s="235" t="s">
        <v>424</v>
      </c>
      <c r="G375" s="197"/>
      <c r="H375" s="197"/>
      <c r="I375" s="200"/>
      <c r="J375" s="236">
        <f>BK375</f>
        <v>0</v>
      </c>
      <c r="K375" s="197"/>
      <c r="L375" s="202"/>
      <c r="M375" s="203"/>
      <c r="N375" s="204"/>
      <c r="O375" s="204"/>
      <c r="P375" s="205">
        <f>SUM(P376:P380)</f>
        <v>0</v>
      </c>
      <c r="Q375" s="204"/>
      <c r="R375" s="205">
        <f>SUM(R376:R380)</f>
        <v>0</v>
      </c>
      <c r="S375" s="204"/>
      <c r="T375" s="206">
        <f>SUM(T376:T380)</f>
        <v>0</v>
      </c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R375" s="207" t="s">
        <v>85</v>
      </c>
      <c r="AT375" s="208" t="s">
        <v>76</v>
      </c>
      <c r="AU375" s="208" t="s">
        <v>85</v>
      </c>
      <c r="AY375" s="207" t="s">
        <v>123</v>
      </c>
      <c r="BK375" s="209">
        <f>SUM(BK376:BK380)</f>
        <v>0</v>
      </c>
    </row>
    <row r="376" s="2" customFormat="1" ht="24.15" customHeight="1">
      <c r="A376" s="38"/>
      <c r="B376" s="39"/>
      <c r="C376" s="210" t="s">
        <v>425</v>
      </c>
      <c r="D376" s="210" t="s">
        <v>124</v>
      </c>
      <c r="E376" s="211" t="s">
        <v>426</v>
      </c>
      <c r="F376" s="212" t="s">
        <v>427</v>
      </c>
      <c r="G376" s="213" t="s">
        <v>428</v>
      </c>
      <c r="H376" s="214">
        <v>35.784999999999997</v>
      </c>
      <c r="I376" s="215"/>
      <c r="J376" s="216">
        <f>ROUND(I376*H376,2)</f>
        <v>0</v>
      </c>
      <c r="K376" s="212" t="s">
        <v>219</v>
      </c>
      <c r="L376" s="44"/>
      <c r="M376" s="217" t="s">
        <v>1</v>
      </c>
      <c r="N376" s="218" t="s">
        <v>42</v>
      </c>
      <c r="O376" s="91"/>
      <c r="P376" s="219">
        <f>O376*H376</f>
        <v>0</v>
      </c>
      <c r="Q376" s="219">
        <v>0</v>
      </c>
      <c r="R376" s="219">
        <f>Q376*H376</f>
        <v>0</v>
      </c>
      <c r="S376" s="219">
        <v>0</v>
      </c>
      <c r="T376" s="220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1" t="s">
        <v>128</v>
      </c>
      <c r="AT376" s="221" t="s">
        <v>124</v>
      </c>
      <c r="AU376" s="221" t="s">
        <v>87</v>
      </c>
      <c r="AY376" s="17" t="s">
        <v>123</v>
      </c>
      <c r="BE376" s="222">
        <f>IF(N376="základní",J376,0)</f>
        <v>0</v>
      </c>
      <c r="BF376" s="222">
        <f>IF(N376="snížená",J376,0)</f>
        <v>0</v>
      </c>
      <c r="BG376" s="222">
        <f>IF(N376="zákl. přenesená",J376,0)</f>
        <v>0</v>
      </c>
      <c r="BH376" s="222">
        <f>IF(N376="sníž. přenesená",J376,0)</f>
        <v>0</v>
      </c>
      <c r="BI376" s="222">
        <f>IF(N376="nulová",J376,0)</f>
        <v>0</v>
      </c>
      <c r="BJ376" s="17" t="s">
        <v>85</v>
      </c>
      <c r="BK376" s="222">
        <f>ROUND(I376*H376,2)</f>
        <v>0</v>
      </c>
      <c r="BL376" s="17" t="s">
        <v>128</v>
      </c>
      <c r="BM376" s="221" t="s">
        <v>429</v>
      </c>
    </row>
    <row r="377" s="2" customFormat="1" ht="24.15" customHeight="1">
      <c r="A377" s="38"/>
      <c r="B377" s="39"/>
      <c r="C377" s="210" t="s">
        <v>430</v>
      </c>
      <c r="D377" s="210" t="s">
        <v>124</v>
      </c>
      <c r="E377" s="211" t="s">
        <v>431</v>
      </c>
      <c r="F377" s="212" t="s">
        <v>432</v>
      </c>
      <c r="G377" s="213" t="s">
        <v>428</v>
      </c>
      <c r="H377" s="214">
        <v>35.784999999999997</v>
      </c>
      <c r="I377" s="215"/>
      <c r="J377" s="216">
        <f>ROUND(I377*H377,2)</f>
        <v>0</v>
      </c>
      <c r="K377" s="212" t="s">
        <v>219</v>
      </c>
      <c r="L377" s="44"/>
      <c r="M377" s="217" t="s">
        <v>1</v>
      </c>
      <c r="N377" s="218" t="s">
        <v>42</v>
      </c>
      <c r="O377" s="91"/>
      <c r="P377" s="219">
        <f>O377*H377</f>
        <v>0</v>
      </c>
      <c r="Q377" s="219">
        <v>0</v>
      </c>
      <c r="R377" s="219">
        <f>Q377*H377</f>
        <v>0</v>
      </c>
      <c r="S377" s="219">
        <v>0</v>
      </c>
      <c r="T377" s="220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1" t="s">
        <v>128</v>
      </c>
      <c r="AT377" s="221" t="s">
        <v>124</v>
      </c>
      <c r="AU377" s="221" t="s">
        <v>87</v>
      </c>
      <c r="AY377" s="17" t="s">
        <v>123</v>
      </c>
      <c r="BE377" s="222">
        <f>IF(N377="základní",J377,0)</f>
        <v>0</v>
      </c>
      <c r="BF377" s="222">
        <f>IF(N377="snížená",J377,0)</f>
        <v>0</v>
      </c>
      <c r="BG377" s="222">
        <f>IF(N377="zákl. přenesená",J377,0)</f>
        <v>0</v>
      </c>
      <c r="BH377" s="222">
        <f>IF(N377="sníž. přenesená",J377,0)</f>
        <v>0</v>
      </c>
      <c r="BI377" s="222">
        <f>IF(N377="nulová",J377,0)</f>
        <v>0</v>
      </c>
      <c r="BJ377" s="17" t="s">
        <v>85</v>
      </c>
      <c r="BK377" s="222">
        <f>ROUND(I377*H377,2)</f>
        <v>0</v>
      </c>
      <c r="BL377" s="17" t="s">
        <v>128</v>
      </c>
      <c r="BM377" s="221" t="s">
        <v>433</v>
      </c>
    </row>
    <row r="378" s="2" customFormat="1" ht="24.15" customHeight="1">
      <c r="A378" s="38"/>
      <c r="B378" s="39"/>
      <c r="C378" s="210" t="s">
        <v>434</v>
      </c>
      <c r="D378" s="210" t="s">
        <v>124</v>
      </c>
      <c r="E378" s="211" t="s">
        <v>435</v>
      </c>
      <c r="F378" s="212" t="s">
        <v>436</v>
      </c>
      <c r="G378" s="213" t="s">
        <v>428</v>
      </c>
      <c r="H378" s="214">
        <v>894.625</v>
      </c>
      <c r="I378" s="215"/>
      <c r="J378" s="216">
        <f>ROUND(I378*H378,2)</f>
        <v>0</v>
      </c>
      <c r="K378" s="212" t="s">
        <v>219</v>
      </c>
      <c r="L378" s="44"/>
      <c r="M378" s="217" t="s">
        <v>1</v>
      </c>
      <c r="N378" s="218" t="s">
        <v>42</v>
      </c>
      <c r="O378" s="91"/>
      <c r="P378" s="219">
        <f>O378*H378</f>
        <v>0</v>
      </c>
      <c r="Q378" s="219">
        <v>0</v>
      </c>
      <c r="R378" s="219">
        <f>Q378*H378</f>
        <v>0</v>
      </c>
      <c r="S378" s="219">
        <v>0</v>
      </c>
      <c r="T378" s="220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1" t="s">
        <v>128</v>
      </c>
      <c r="AT378" s="221" t="s">
        <v>124</v>
      </c>
      <c r="AU378" s="221" t="s">
        <v>87</v>
      </c>
      <c r="AY378" s="17" t="s">
        <v>123</v>
      </c>
      <c r="BE378" s="222">
        <f>IF(N378="základní",J378,0)</f>
        <v>0</v>
      </c>
      <c r="BF378" s="222">
        <f>IF(N378="snížená",J378,0)</f>
        <v>0</v>
      </c>
      <c r="BG378" s="222">
        <f>IF(N378="zákl. přenesená",J378,0)</f>
        <v>0</v>
      </c>
      <c r="BH378" s="222">
        <f>IF(N378="sníž. přenesená",J378,0)</f>
        <v>0</v>
      </c>
      <c r="BI378" s="222">
        <f>IF(N378="nulová",J378,0)</f>
        <v>0</v>
      </c>
      <c r="BJ378" s="17" t="s">
        <v>85</v>
      </c>
      <c r="BK378" s="222">
        <f>ROUND(I378*H378,2)</f>
        <v>0</v>
      </c>
      <c r="BL378" s="17" t="s">
        <v>128</v>
      </c>
      <c r="BM378" s="221" t="s">
        <v>437</v>
      </c>
    </row>
    <row r="379" s="14" customFormat="1">
      <c r="A379" s="14"/>
      <c r="B379" s="248"/>
      <c r="C379" s="249"/>
      <c r="D379" s="239" t="s">
        <v>221</v>
      </c>
      <c r="E379" s="249"/>
      <c r="F379" s="251" t="s">
        <v>438</v>
      </c>
      <c r="G379" s="249"/>
      <c r="H379" s="252">
        <v>894.625</v>
      </c>
      <c r="I379" s="253"/>
      <c r="J379" s="249"/>
      <c r="K379" s="249"/>
      <c r="L379" s="254"/>
      <c r="M379" s="255"/>
      <c r="N379" s="256"/>
      <c r="O379" s="256"/>
      <c r="P379" s="256"/>
      <c r="Q379" s="256"/>
      <c r="R379" s="256"/>
      <c r="S379" s="256"/>
      <c r="T379" s="257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8" t="s">
        <v>221</v>
      </c>
      <c r="AU379" s="258" t="s">
        <v>87</v>
      </c>
      <c r="AV379" s="14" t="s">
        <v>87</v>
      </c>
      <c r="AW379" s="14" t="s">
        <v>4</v>
      </c>
      <c r="AX379" s="14" t="s">
        <v>85</v>
      </c>
      <c r="AY379" s="258" t="s">
        <v>123</v>
      </c>
    </row>
    <row r="380" s="2" customFormat="1" ht="44.25" customHeight="1">
      <c r="A380" s="38"/>
      <c r="B380" s="39"/>
      <c r="C380" s="210" t="s">
        <v>439</v>
      </c>
      <c r="D380" s="210" t="s">
        <v>124</v>
      </c>
      <c r="E380" s="211" t="s">
        <v>440</v>
      </c>
      <c r="F380" s="212" t="s">
        <v>441</v>
      </c>
      <c r="G380" s="213" t="s">
        <v>428</v>
      </c>
      <c r="H380" s="214">
        <v>35.784999999999997</v>
      </c>
      <c r="I380" s="215"/>
      <c r="J380" s="216">
        <f>ROUND(I380*H380,2)</f>
        <v>0</v>
      </c>
      <c r="K380" s="212" t="s">
        <v>219</v>
      </c>
      <c r="L380" s="44"/>
      <c r="M380" s="217" t="s">
        <v>1</v>
      </c>
      <c r="N380" s="218" t="s">
        <v>42</v>
      </c>
      <c r="O380" s="91"/>
      <c r="P380" s="219">
        <f>O380*H380</f>
        <v>0</v>
      </c>
      <c r="Q380" s="219">
        <v>0</v>
      </c>
      <c r="R380" s="219">
        <f>Q380*H380</f>
        <v>0</v>
      </c>
      <c r="S380" s="219">
        <v>0</v>
      </c>
      <c r="T380" s="220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1" t="s">
        <v>128</v>
      </c>
      <c r="AT380" s="221" t="s">
        <v>124</v>
      </c>
      <c r="AU380" s="221" t="s">
        <v>87</v>
      </c>
      <c r="AY380" s="17" t="s">
        <v>123</v>
      </c>
      <c r="BE380" s="222">
        <f>IF(N380="základní",J380,0)</f>
        <v>0</v>
      </c>
      <c r="BF380" s="222">
        <f>IF(N380="snížená",J380,0)</f>
        <v>0</v>
      </c>
      <c r="BG380" s="222">
        <f>IF(N380="zákl. přenesená",J380,0)</f>
        <v>0</v>
      </c>
      <c r="BH380" s="222">
        <f>IF(N380="sníž. přenesená",J380,0)</f>
        <v>0</v>
      </c>
      <c r="BI380" s="222">
        <f>IF(N380="nulová",J380,0)</f>
        <v>0</v>
      </c>
      <c r="BJ380" s="17" t="s">
        <v>85</v>
      </c>
      <c r="BK380" s="222">
        <f>ROUND(I380*H380,2)</f>
        <v>0</v>
      </c>
      <c r="BL380" s="17" t="s">
        <v>128</v>
      </c>
      <c r="BM380" s="221" t="s">
        <v>442</v>
      </c>
    </row>
    <row r="381" s="11" customFormat="1" ht="22.8" customHeight="1">
      <c r="A381" s="11"/>
      <c r="B381" s="196"/>
      <c r="C381" s="197"/>
      <c r="D381" s="198" t="s">
        <v>76</v>
      </c>
      <c r="E381" s="235" t="s">
        <v>443</v>
      </c>
      <c r="F381" s="235" t="s">
        <v>444</v>
      </c>
      <c r="G381" s="197"/>
      <c r="H381" s="197"/>
      <c r="I381" s="200"/>
      <c r="J381" s="236">
        <f>BK381</f>
        <v>0</v>
      </c>
      <c r="K381" s="197"/>
      <c r="L381" s="202"/>
      <c r="M381" s="203"/>
      <c r="N381" s="204"/>
      <c r="O381" s="204"/>
      <c r="P381" s="205">
        <f>P382</f>
        <v>0</v>
      </c>
      <c r="Q381" s="204"/>
      <c r="R381" s="205">
        <f>R382</f>
        <v>0</v>
      </c>
      <c r="S381" s="204"/>
      <c r="T381" s="206">
        <f>T382</f>
        <v>0</v>
      </c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R381" s="207" t="s">
        <v>85</v>
      </c>
      <c r="AT381" s="208" t="s">
        <v>76</v>
      </c>
      <c r="AU381" s="208" t="s">
        <v>85</v>
      </c>
      <c r="AY381" s="207" t="s">
        <v>123</v>
      </c>
      <c r="BK381" s="209">
        <f>BK382</f>
        <v>0</v>
      </c>
    </row>
    <row r="382" s="2" customFormat="1" ht="21.75" customHeight="1">
      <c r="A382" s="38"/>
      <c r="B382" s="39"/>
      <c r="C382" s="210" t="s">
        <v>445</v>
      </c>
      <c r="D382" s="210" t="s">
        <v>124</v>
      </c>
      <c r="E382" s="211" t="s">
        <v>446</v>
      </c>
      <c r="F382" s="212" t="s">
        <v>447</v>
      </c>
      <c r="G382" s="213" t="s">
        <v>428</v>
      </c>
      <c r="H382" s="214">
        <v>29.637</v>
      </c>
      <c r="I382" s="215"/>
      <c r="J382" s="216">
        <f>ROUND(I382*H382,2)</f>
        <v>0</v>
      </c>
      <c r="K382" s="212" t="s">
        <v>219</v>
      </c>
      <c r="L382" s="44"/>
      <c r="M382" s="217" t="s">
        <v>1</v>
      </c>
      <c r="N382" s="218" t="s">
        <v>42</v>
      </c>
      <c r="O382" s="91"/>
      <c r="P382" s="219">
        <f>O382*H382</f>
        <v>0</v>
      </c>
      <c r="Q382" s="219">
        <v>0</v>
      </c>
      <c r="R382" s="219">
        <f>Q382*H382</f>
        <v>0</v>
      </c>
      <c r="S382" s="219">
        <v>0</v>
      </c>
      <c r="T382" s="220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1" t="s">
        <v>128</v>
      </c>
      <c r="AT382" s="221" t="s">
        <v>124</v>
      </c>
      <c r="AU382" s="221" t="s">
        <v>87</v>
      </c>
      <c r="AY382" s="17" t="s">
        <v>123</v>
      </c>
      <c r="BE382" s="222">
        <f>IF(N382="základní",J382,0)</f>
        <v>0</v>
      </c>
      <c r="BF382" s="222">
        <f>IF(N382="snížená",J382,0)</f>
        <v>0</v>
      </c>
      <c r="BG382" s="222">
        <f>IF(N382="zákl. přenesená",J382,0)</f>
        <v>0</v>
      </c>
      <c r="BH382" s="222">
        <f>IF(N382="sníž. přenesená",J382,0)</f>
        <v>0</v>
      </c>
      <c r="BI382" s="222">
        <f>IF(N382="nulová",J382,0)</f>
        <v>0</v>
      </c>
      <c r="BJ382" s="17" t="s">
        <v>85</v>
      </c>
      <c r="BK382" s="222">
        <f>ROUND(I382*H382,2)</f>
        <v>0</v>
      </c>
      <c r="BL382" s="17" t="s">
        <v>128</v>
      </c>
      <c r="BM382" s="221" t="s">
        <v>448</v>
      </c>
    </row>
    <row r="383" s="11" customFormat="1" ht="25.92" customHeight="1">
      <c r="A383" s="11"/>
      <c r="B383" s="196"/>
      <c r="C383" s="197"/>
      <c r="D383" s="198" t="s">
        <v>76</v>
      </c>
      <c r="E383" s="199" t="s">
        <v>449</v>
      </c>
      <c r="F383" s="199" t="s">
        <v>450</v>
      </c>
      <c r="G383" s="197"/>
      <c r="H383" s="197"/>
      <c r="I383" s="200"/>
      <c r="J383" s="201">
        <f>BK383</f>
        <v>0</v>
      </c>
      <c r="K383" s="197"/>
      <c r="L383" s="202"/>
      <c r="M383" s="203"/>
      <c r="N383" s="204"/>
      <c r="O383" s="204"/>
      <c r="P383" s="205">
        <f>P384+P405+P410+P433+P447+P493+P506+P586+P597+P641+P663</f>
        <v>0</v>
      </c>
      <c r="Q383" s="204"/>
      <c r="R383" s="205">
        <f>R384+R405+R410+R433+R447+R493+R506+R586+R597+R641+R663</f>
        <v>5.5391627300000001</v>
      </c>
      <c r="S383" s="204"/>
      <c r="T383" s="206">
        <f>T384+T405+T410+T433+T447+T493+T506+T586+T597+T641+T663</f>
        <v>8.6972217999999994</v>
      </c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R383" s="207" t="s">
        <v>87</v>
      </c>
      <c r="AT383" s="208" t="s">
        <v>76</v>
      </c>
      <c r="AU383" s="208" t="s">
        <v>77</v>
      </c>
      <c r="AY383" s="207" t="s">
        <v>123</v>
      </c>
      <c r="BK383" s="209">
        <f>BK384+BK405+BK410+BK433+BK447+BK493+BK506+BK586+BK597+BK641+BK663</f>
        <v>0</v>
      </c>
    </row>
    <row r="384" s="11" customFormat="1" ht="22.8" customHeight="1">
      <c r="A384" s="11"/>
      <c r="B384" s="196"/>
      <c r="C384" s="197"/>
      <c r="D384" s="198" t="s">
        <v>76</v>
      </c>
      <c r="E384" s="235" t="s">
        <v>451</v>
      </c>
      <c r="F384" s="235" t="s">
        <v>452</v>
      </c>
      <c r="G384" s="197"/>
      <c r="H384" s="197"/>
      <c r="I384" s="200"/>
      <c r="J384" s="236">
        <f>BK384</f>
        <v>0</v>
      </c>
      <c r="K384" s="197"/>
      <c r="L384" s="202"/>
      <c r="M384" s="203"/>
      <c r="N384" s="204"/>
      <c r="O384" s="204"/>
      <c r="P384" s="205">
        <f>SUM(P385:P404)</f>
        <v>0</v>
      </c>
      <c r="Q384" s="204"/>
      <c r="R384" s="205">
        <f>SUM(R385:R404)</f>
        <v>0.57233445999999999</v>
      </c>
      <c r="S384" s="204"/>
      <c r="T384" s="206">
        <f>SUM(T385:T404)</f>
        <v>0</v>
      </c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R384" s="207" t="s">
        <v>87</v>
      </c>
      <c r="AT384" s="208" t="s">
        <v>76</v>
      </c>
      <c r="AU384" s="208" t="s">
        <v>85</v>
      </c>
      <c r="AY384" s="207" t="s">
        <v>123</v>
      </c>
      <c r="BK384" s="209">
        <f>SUM(BK385:BK404)</f>
        <v>0</v>
      </c>
    </row>
    <row r="385" s="2" customFormat="1" ht="24.15" customHeight="1">
      <c r="A385" s="38"/>
      <c r="B385" s="39"/>
      <c r="C385" s="210" t="s">
        <v>453</v>
      </c>
      <c r="D385" s="210" t="s">
        <v>124</v>
      </c>
      <c r="E385" s="211" t="s">
        <v>454</v>
      </c>
      <c r="F385" s="212" t="s">
        <v>455</v>
      </c>
      <c r="G385" s="213" t="s">
        <v>158</v>
      </c>
      <c r="H385" s="214">
        <v>85.959999999999994</v>
      </c>
      <c r="I385" s="215"/>
      <c r="J385" s="216">
        <f>ROUND(I385*H385,2)</f>
        <v>0</v>
      </c>
      <c r="K385" s="212" t="s">
        <v>219</v>
      </c>
      <c r="L385" s="44"/>
      <c r="M385" s="217" t="s">
        <v>1</v>
      </c>
      <c r="N385" s="218" t="s">
        <v>42</v>
      </c>
      <c r="O385" s="91"/>
      <c r="P385" s="219">
        <f>O385*H385</f>
        <v>0</v>
      </c>
      <c r="Q385" s="219">
        <v>0</v>
      </c>
      <c r="R385" s="219">
        <f>Q385*H385</f>
        <v>0</v>
      </c>
      <c r="S385" s="219">
        <v>0</v>
      </c>
      <c r="T385" s="220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1" t="s">
        <v>151</v>
      </c>
      <c r="AT385" s="221" t="s">
        <v>124</v>
      </c>
      <c r="AU385" s="221" t="s">
        <v>87</v>
      </c>
      <c r="AY385" s="17" t="s">
        <v>123</v>
      </c>
      <c r="BE385" s="222">
        <f>IF(N385="základní",J385,0)</f>
        <v>0</v>
      </c>
      <c r="BF385" s="222">
        <f>IF(N385="snížená",J385,0)</f>
        <v>0</v>
      </c>
      <c r="BG385" s="222">
        <f>IF(N385="zákl. přenesená",J385,0)</f>
        <v>0</v>
      </c>
      <c r="BH385" s="222">
        <f>IF(N385="sníž. přenesená",J385,0)</f>
        <v>0</v>
      </c>
      <c r="BI385" s="222">
        <f>IF(N385="nulová",J385,0)</f>
        <v>0</v>
      </c>
      <c r="BJ385" s="17" t="s">
        <v>85</v>
      </c>
      <c r="BK385" s="222">
        <f>ROUND(I385*H385,2)</f>
        <v>0</v>
      </c>
      <c r="BL385" s="17" t="s">
        <v>151</v>
      </c>
      <c r="BM385" s="221" t="s">
        <v>456</v>
      </c>
    </row>
    <row r="386" s="13" customFormat="1">
      <c r="A386" s="13"/>
      <c r="B386" s="237"/>
      <c r="C386" s="238"/>
      <c r="D386" s="239" t="s">
        <v>221</v>
      </c>
      <c r="E386" s="240" t="s">
        <v>1</v>
      </c>
      <c r="F386" s="241" t="s">
        <v>230</v>
      </c>
      <c r="G386" s="238"/>
      <c r="H386" s="240" t="s">
        <v>1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7" t="s">
        <v>221</v>
      </c>
      <c r="AU386" s="247" t="s">
        <v>87</v>
      </c>
      <c r="AV386" s="13" t="s">
        <v>85</v>
      </c>
      <c r="AW386" s="13" t="s">
        <v>32</v>
      </c>
      <c r="AX386" s="13" t="s">
        <v>77</v>
      </c>
      <c r="AY386" s="247" t="s">
        <v>123</v>
      </c>
    </row>
    <row r="387" s="14" customFormat="1">
      <c r="A387" s="14"/>
      <c r="B387" s="248"/>
      <c r="C387" s="249"/>
      <c r="D387" s="239" t="s">
        <v>221</v>
      </c>
      <c r="E387" s="250" t="s">
        <v>1</v>
      </c>
      <c r="F387" s="251" t="s">
        <v>285</v>
      </c>
      <c r="G387" s="249"/>
      <c r="H387" s="252">
        <v>10.6</v>
      </c>
      <c r="I387" s="253"/>
      <c r="J387" s="249"/>
      <c r="K387" s="249"/>
      <c r="L387" s="254"/>
      <c r="M387" s="255"/>
      <c r="N387" s="256"/>
      <c r="O387" s="256"/>
      <c r="P387" s="256"/>
      <c r="Q387" s="256"/>
      <c r="R387" s="256"/>
      <c r="S387" s="256"/>
      <c r="T387" s="25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8" t="s">
        <v>221</v>
      </c>
      <c r="AU387" s="258" t="s">
        <v>87</v>
      </c>
      <c r="AV387" s="14" t="s">
        <v>87</v>
      </c>
      <c r="AW387" s="14" t="s">
        <v>32</v>
      </c>
      <c r="AX387" s="14" t="s">
        <v>77</v>
      </c>
      <c r="AY387" s="258" t="s">
        <v>123</v>
      </c>
    </row>
    <row r="388" s="13" customFormat="1">
      <c r="A388" s="13"/>
      <c r="B388" s="237"/>
      <c r="C388" s="238"/>
      <c r="D388" s="239" t="s">
        <v>221</v>
      </c>
      <c r="E388" s="240" t="s">
        <v>1</v>
      </c>
      <c r="F388" s="241" t="s">
        <v>286</v>
      </c>
      <c r="G388" s="238"/>
      <c r="H388" s="240" t="s">
        <v>1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7" t="s">
        <v>221</v>
      </c>
      <c r="AU388" s="247" t="s">
        <v>87</v>
      </c>
      <c r="AV388" s="13" t="s">
        <v>85</v>
      </c>
      <c r="AW388" s="13" t="s">
        <v>32</v>
      </c>
      <c r="AX388" s="13" t="s">
        <v>77</v>
      </c>
      <c r="AY388" s="247" t="s">
        <v>123</v>
      </c>
    </row>
    <row r="389" s="14" customFormat="1">
      <c r="A389" s="14"/>
      <c r="B389" s="248"/>
      <c r="C389" s="249"/>
      <c r="D389" s="239" t="s">
        <v>221</v>
      </c>
      <c r="E389" s="250" t="s">
        <v>1</v>
      </c>
      <c r="F389" s="251" t="s">
        <v>287</v>
      </c>
      <c r="G389" s="249"/>
      <c r="H389" s="252">
        <v>6.04</v>
      </c>
      <c r="I389" s="253"/>
      <c r="J389" s="249"/>
      <c r="K389" s="249"/>
      <c r="L389" s="254"/>
      <c r="M389" s="255"/>
      <c r="N389" s="256"/>
      <c r="O389" s="256"/>
      <c r="P389" s="256"/>
      <c r="Q389" s="256"/>
      <c r="R389" s="256"/>
      <c r="S389" s="256"/>
      <c r="T389" s="25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8" t="s">
        <v>221</v>
      </c>
      <c r="AU389" s="258" t="s">
        <v>87</v>
      </c>
      <c r="AV389" s="14" t="s">
        <v>87</v>
      </c>
      <c r="AW389" s="14" t="s">
        <v>32</v>
      </c>
      <c r="AX389" s="14" t="s">
        <v>77</v>
      </c>
      <c r="AY389" s="258" t="s">
        <v>123</v>
      </c>
    </row>
    <row r="390" s="13" customFormat="1">
      <c r="A390" s="13"/>
      <c r="B390" s="237"/>
      <c r="C390" s="238"/>
      <c r="D390" s="239" t="s">
        <v>221</v>
      </c>
      <c r="E390" s="240" t="s">
        <v>1</v>
      </c>
      <c r="F390" s="241" t="s">
        <v>274</v>
      </c>
      <c r="G390" s="238"/>
      <c r="H390" s="240" t="s">
        <v>1</v>
      </c>
      <c r="I390" s="242"/>
      <c r="J390" s="238"/>
      <c r="K390" s="238"/>
      <c r="L390" s="243"/>
      <c r="M390" s="244"/>
      <c r="N390" s="245"/>
      <c r="O390" s="245"/>
      <c r="P390" s="245"/>
      <c r="Q390" s="245"/>
      <c r="R390" s="245"/>
      <c r="S390" s="245"/>
      <c r="T390" s="24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7" t="s">
        <v>221</v>
      </c>
      <c r="AU390" s="247" t="s">
        <v>87</v>
      </c>
      <c r="AV390" s="13" t="s">
        <v>85</v>
      </c>
      <c r="AW390" s="13" t="s">
        <v>32</v>
      </c>
      <c r="AX390" s="13" t="s">
        <v>77</v>
      </c>
      <c r="AY390" s="247" t="s">
        <v>123</v>
      </c>
    </row>
    <row r="391" s="14" customFormat="1">
      <c r="A391" s="14"/>
      <c r="B391" s="248"/>
      <c r="C391" s="249"/>
      <c r="D391" s="239" t="s">
        <v>221</v>
      </c>
      <c r="E391" s="250" t="s">
        <v>1</v>
      </c>
      <c r="F391" s="251" t="s">
        <v>341</v>
      </c>
      <c r="G391" s="249"/>
      <c r="H391" s="252">
        <v>6.8099999999999996</v>
      </c>
      <c r="I391" s="253"/>
      <c r="J391" s="249"/>
      <c r="K391" s="249"/>
      <c r="L391" s="254"/>
      <c r="M391" s="255"/>
      <c r="N391" s="256"/>
      <c r="O391" s="256"/>
      <c r="P391" s="256"/>
      <c r="Q391" s="256"/>
      <c r="R391" s="256"/>
      <c r="S391" s="256"/>
      <c r="T391" s="25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8" t="s">
        <v>221</v>
      </c>
      <c r="AU391" s="258" t="s">
        <v>87</v>
      </c>
      <c r="AV391" s="14" t="s">
        <v>87</v>
      </c>
      <c r="AW391" s="14" t="s">
        <v>32</v>
      </c>
      <c r="AX391" s="14" t="s">
        <v>77</v>
      </c>
      <c r="AY391" s="258" t="s">
        <v>123</v>
      </c>
    </row>
    <row r="392" s="13" customFormat="1">
      <c r="A392" s="13"/>
      <c r="B392" s="237"/>
      <c r="C392" s="238"/>
      <c r="D392" s="239" t="s">
        <v>221</v>
      </c>
      <c r="E392" s="240" t="s">
        <v>1</v>
      </c>
      <c r="F392" s="241" t="s">
        <v>299</v>
      </c>
      <c r="G392" s="238"/>
      <c r="H392" s="240" t="s">
        <v>1</v>
      </c>
      <c r="I392" s="242"/>
      <c r="J392" s="238"/>
      <c r="K392" s="238"/>
      <c r="L392" s="243"/>
      <c r="M392" s="244"/>
      <c r="N392" s="245"/>
      <c r="O392" s="245"/>
      <c r="P392" s="245"/>
      <c r="Q392" s="245"/>
      <c r="R392" s="245"/>
      <c r="S392" s="245"/>
      <c r="T392" s="24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7" t="s">
        <v>221</v>
      </c>
      <c r="AU392" s="247" t="s">
        <v>87</v>
      </c>
      <c r="AV392" s="13" t="s">
        <v>85</v>
      </c>
      <c r="AW392" s="13" t="s">
        <v>32</v>
      </c>
      <c r="AX392" s="13" t="s">
        <v>77</v>
      </c>
      <c r="AY392" s="247" t="s">
        <v>123</v>
      </c>
    </row>
    <row r="393" s="14" customFormat="1">
      <c r="A393" s="14"/>
      <c r="B393" s="248"/>
      <c r="C393" s="249"/>
      <c r="D393" s="239" t="s">
        <v>221</v>
      </c>
      <c r="E393" s="250" t="s">
        <v>1</v>
      </c>
      <c r="F393" s="251" t="s">
        <v>342</v>
      </c>
      <c r="G393" s="249"/>
      <c r="H393" s="252">
        <v>6.21</v>
      </c>
      <c r="I393" s="253"/>
      <c r="J393" s="249"/>
      <c r="K393" s="249"/>
      <c r="L393" s="254"/>
      <c r="M393" s="255"/>
      <c r="N393" s="256"/>
      <c r="O393" s="256"/>
      <c r="P393" s="256"/>
      <c r="Q393" s="256"/>
      <c r="R393" s="256"/>
      <c r="S393" s="256"/>
      <c r="T393" s="25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8" t="s">
        <v>221</v>
      </c>
      <c r="AU393" s="258" t="s">
        <v>87</v>
      </c>
      <c r="AV393" s="14" t="s">
        <v>87</v>
      </c>
      <c r="AW393" s="14" t="s">
        <v>32</v>
      </c>
      <c r="AX393" s="14" t="s">
        <v>77</v>
      </c>
      <c r="AY393" s="258" t="s">
        <v>123</v>
      </c>
    </row>
    <row r="394" s="13" customFormat="1">
      <c r="A394" s="13"/>
      <c r="B394" s="237"/>
      <c r="C394" s="238"/>
      <c r="D394" s="239" t="s">
        <v>221</v>
      </c>
      <c r="E394" s="240" t="s">
        <v>1</v>
      </c>
      <c r="F394" s="241" t="s">
        <v>279</v>
      </c>
      <c r="G394" s="238"/>
      <c r="H394" s="240" t="s">
        <v>1</v>
      </c>
      <c r="I394" s="242"/>
      <c r="J394" s="238"/>
      <c r="K394" s="238"/>
      <c r="L394" s="243"/>
      <c r="M394" s="244"/>
      <c r="N394" s="245"/>
      <c r="O394" s="245"/>
      <c r="P394" s="245"/>
      <c r="Q394" s="245"/>
      <c r="R394" s="245"/>
      <c r="S394" s="245"/>
      <c r="T394" s="24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7" t="s">
        <v>221</v>
      </c>
      <c r="AU394" s="247" t="s">
        <v>87</v>
      </c>
      <c r="AV394" s="13" t="s">
        <v>85</v>
      </c>
      <c r="AW394" s="13" t="s">
        <v>32</v>
      </c>
      <c r="AX394" s="13" t="s">
        <v>77</v>
      </c>
      <c r="AY394" s="247" t="s">
        <v>123</v>
      </c>
    </row>
    <row r="395" s="14" customFormat="1">
      <c r="A395" s="14"/>
      <c r="B395" s="248"/>
      <c r="C395" s="249"/>
      <c r="D395" s="239" t="s">
        <v>221</v>
      </c>
      <c r="E395" s="250" t="s">
        <v>1</v>
      </c>
      <c r="F395" s="251" t="s">
        <v>343</v>
      </c>
      <c r="G395" s="249"/>
      <c r="H395" s="252">
        <v>1.3500000000000001</v>
      </c>
      <c r="I395" s="253"/>
      <c r="J395" s="249"/>
      <c r="K395" s="249"/>
      <c r="L395" s="254"/>
      <c r="M395" s="255"/>
      <c r="N395" s="256"/>
      <c r="O395" s="256"/>
      <c r="P395" s="256"/>
      <c r="Q395" s="256"/>
      <c r="R395" s="256"/>
      <c r="S395" s="256"/>
      <c r="T395" s="257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8" t="s">
        <v>221</v>
      </c>
      <c r="AU395" s="258" t="s">
        <v>87</v>
      </c>
      <c r="AV395" s="14" t="s">
        <v>87</v>
      </c>
      <c r="AW395" s="14" t="s">
        <v>32</v>
      </c>
      <c r="AX395" s="14" t="s">
        <v>77</v>
      </c>
      <c r="AY395" s="258" t="s">
        <v>123</v>
      </c>
    </row>
    <row r="396" s="13" customFormat="1">
      <c r="A396" s="13"/>
      <c r="B396" s="237"/>
      <c r="C396" s="238"/>
      <c r="D396" s="239" t="s">
        <v>221</v>
      </c>
      <c r="E396" s="240" t="s">
        <v>1</v>
      </c>
      <c r="F396" s="241" t="s">
        <v>288</v>
      </c>
      <c r="G396" s="238"/>
      <c r="H396" s="240" t="s">
        <v>1</v>
      </c>
      <c r="I396" s="242"/>
      <c r="J396" s="238"/>
      <c r="K396" s="238"/>
      <c r="L396" s="243"/>
      <c r="M396" s="244"/>
      <c r="N396" s="245"/>
      <c r="O396" s="245"/>
      <c r="P396" s="245"/>
      <c r="Q396" s="245"/>
      <c r="R396" s="245"/>
      <c r="S396" s="245"/>
      <c r="T396" s="24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7" t="s">
        <v>221</v>
      </c>
      <c r="AU396" s="247" t="s">
        <v>87</v>
      </c>
      <c r="AV396" s="13" t="s">
        <v>85</v>
      </c>
      <c r="AW396" s="13" t="s">
        <v>32</v>
      </c>
      <c r="AX396" s="13" t="s">
        <v>77</v>
      </c>
      <c r="AY396" s="247" t="s">
        <v>123</v>
      </c>
    </row>
    <row r="397" s="14" customFormat="1">
      <c r="A397" s="14"/>
      <c r="B397" s="248"/>
      <c r="C397" s="249"/>
      <c r="D397" s="239" t="s">
        <v>221</v>
      </c>
      <c r="E397" s="250" t="s">
        <v>1</v>
      </c>
      <c r="F397" s="251" t="s">
        <v>289</v>
      </c>
      <c r="G397" s="249"/>
      <c r="H397" s="252">
        <v>54.950000000000003</v>
      </c>
      <c r="I397" s="253"/>
      <c r="J397" s="249"/>
      <c r="K397" s="249"/>
      <c r="L397" s="254"/>
      <c r="M397" s="255"/>
      <c r="N397" s="256"/>
      <c r="O397" s="256"/>
      <c r="P397" s="256"/>
      <c r="Q397" s="256"/>
      <c r="R397" s="256"/>
      <c r="S397" s="256"/>
      <c r="T397" s="257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8" t="s">
        <v>221</v>
      </c>
      <c r="AU397" s="258" t="s">
        <v>87</v>
      </c>
      <c r="AV397" s="14" t="s">
        <v>87</v>
      </c>
      <c r="AW397" s="14" t="s">
        <v>32</v>
      </c>
      <c r="AX397" s="14" t="s">
        <v>77</v>
      </c>
      <c r="AY397" s="258" t="s">
        <v>123</v>
      </c>
    </row>
    <row r="398" s="15" customFormat="1">
      <c r="A398" s="15"/>
      <c r="B398" s="259"/>
      <c r="C398" s="260"/>
      <c r="D398" s="239" t="s">
        <v>221</v>
      </c>
      <c r="E398" s="261" t="s">
        <v>1</v>
      </c>
      <c r="F398" s="262" t="s">
        <v>254</v>
      </c>
      <c r="G398" s="260"/>
      <c r="H398" s="263">
        <v>85.960000000000008</v>
      </c>
      <c r="I398" s="264"/>
      <c r="J398" s="260"/>
      <c r="K398" s="260"/>
      <c r="L398" s="265"/>
      <c r="M398" s="266"/>
      <c r="N398" s="267"/>
      <c r="O398" s="267"/>
      <c r="P398" s="267"/>
      <c r="Q398" s="267"/>
      <c r="R398" s="267"/>
      <c r="S398" s="267"/>
      <c r="T398" s="268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9" t="s">
        <v>221</v>
      </c>
      <c r="AU398" s="269" t="s">
        <v>87</v>
      </c>
      <c r="AV398" s="15" t="s">
        <v>128</v>
      </c>
      <c r="AW398" s="15" t="s">
        <v>32</v>
      </c>
      <c r="AX398" s="15" t="s">
        <v>85</v>
      </c>
      <c r="AY398" s="269" t="s">
        <v>123</v>
      </c>
    </row>
    <row r="399" s="2" customFormat="1" ht="16.5" customHeight="1">
      <c r="A399" s="38"/>
      <c r="B399" s="39"/>
      <c r="C399" s="270" t="s">
        <v>457</v>
      </c>
      <c r="D399" s="270" t="s">
        <v>458</v>
      </c>
      <c r="E399" s="271" t="s">
        <v>459</v>
      </c>
      <c r="F399" s="272" t="s">
        <v>460</v>
      </c>
      <c r="G399" s="273" t="s">
        <v>428</v>
      </c>
      <c r="H399" s="274">
        <v>0.025999999999999999</v>
      </c>
      <c r="I399" s="275"/>
      <c r="J399" s="276">
        <f>ROUND(I399*H399,2)</f>
        <v>0</v>
      </c>
      <c r="K399" s="272" t="s">
        <v>219</v>
      </c>
      <c r="L399" s="277"/>
      <c r="M399" s="278" t="s">
        <v>1</v>
      </c>
      <c r="N399" s="279" t="s">
        <v>42</v>
      </c>
      <c r="O399" s="91"/>
      <c r="P399" s="219">
        <f>O399*H399</f>
        <v>0</v>
      </c>
      <c r="Q399" s="219">
        <v>1</v>
      </c>
      <c r="R399" s="219">
        <f>Q399*H399</f>
        <v>0.025999999999999999</v>
      </c>
      <c r="S399" s="219">
        <v>0</v>
      </c>
      <c r="T399" s="220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1" t="s">
        <v>186</v>
      </c>
      <c r="AT399" s="221" t="s">
        <v>458</v>
      </c>
      <c r="AU399" s="221" t="s">
        <v>87</v>
      </c>
      <c r="AY399" s="17" t="s">
        <v>123</v>
      </c>
      <c r="BE399" s="222">
        <f>IF(N399="základní",J399,0)</f>
        <v>0</v>
      </c>
      <c r="BF399" s="222">
        <f>IF(N399="snížená",J399,0)</f>
        <v>0</v>
      </c>
      <c r="BG399" s="222">
        <f>IF(N399="zákl. přenesená",J399,0)</f>
        <v>0</v>
      </c>
      <c r="BH399" s="222">
        <f>IF(N399="sníž. přenesená",J399,0)</f>
        <v>0</v>
      </c>
      <c r="BI399" s="222">
        <f>IF(N399="nulová",J399,0)</f>
        <v>0</v>
      </c>
      <c r="BJ399" s="17" t="s">
        <v>85</v>
      </c>
      <c r="BK399" s="222">
        <f>ROUND(I399*H399,2)</f>
        <v>0</v>
      </c>
      <c r="BL399" s="17" t="s">
        <v>151</v>
      </c>
      <c r="BM399" s="221" t="s">
        <v>461</v>
      </c>
    </row>
    <row r="400" s="14" customFormat="1">
      <c r="A400" s="14"/>
      <c r="B400" s="248"/>
      <c r="C400" s="249"/>
      <c r="D400" s="239" t="s">
        <v>221</v>
      </c>
      <c r="E400" s="249"/>
      <c r="F400" s="251" t="s">
        <v>462</v>
      </c>
      <c r="G400" s="249"/>
      <c r="H400" s="252">
        <v>0.025999999999999999</v>
      </c>
      <c r="I400" s="253"/>
      <c r="J400" s="249"/>
      <c r="K400" s="249"/>
      <c r="L400" s="254"/>
      <c r="M400" s="255"/>
      <c r="N400" s="256"/>
      <c r="O400" s="256"/>
      <c r="P400" s="256"/>
      <c r="Q400" s="256"/>
      <c r="R400" s="256"/>
      <c r="S400" s="256"/>
      <c r="T400" s="257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8" t="s">
        <v>221</v>
      </c>
      <c r="AU400" s="258" t="s">
        <v>87</v>
      </c>
      <c r="AV400" s="14" t="s">
        <v>87</v>
      </c>
      <c r="AW400" s="14" t="s">
        <v>4</v>
      </c>
      <c r="AX400" s="14" t="s">
        <v>85</v>
      </c>
      <c r="AY400" s="258" t="s">
        <v>123</v>
      </c>
    </row>
    <row r="401" s="2" customFormat="1" ht="24.15" customHeight="1">
      <c r="A401" s="38"/>
      <c r="B401" s="39"/>
      <c r="C401" s="210" t="s">
        <v>463</v>
      </c>
      <c r="D401" s="210" t="s">
        <v>124</v>
      </c>
      <c r="E401" s="211" t="s">
        <v>464</v>
      </c>
      <c r="F401" s="212" t="s">
        <v>465</v>
      </c>
      <c r="G401" s="213" t="s">
        <v>158</v>
      </c>
      <c r="H401" s="214">
        <v>85.959999999999994</v>
      </c>
      <c r="I401" s="215"/>
      <c r="J401" s="216">
        <f>ROUND(I401*H401,2)</f>
        <v>0</v>
      </c>
      <c r="K401" s="212" t="s">
        <v>219</v>
      </c>
      <c r="L401" s="44"/>
      <c r="M401" s="217" t="s">
        <v>1</v>
      </c>
      <c r="N401" s="218" t="s">
        <v>42</v>
      </c>
      <c r="O401" s="91"/>
      <c r="P401" s="219">
        <f>O401*H401</f>
        <v>0</v>
      </c>
      <c r="Q401" s="219">
        <v>0.00040000000000000002</v>
      </c>
      <c r="R401" s="219">
        <f>Q401*H401</f>
        <v>0.034383999999999998</v>
      </c>
      <c r="S401" s="219">
        <v>0</v>
      </c>
      <c r="T401" s="220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1" t="s">
        <v>151</v>
      </c>
      <c r="AT401" s="221" t="s">
        <v>124</v>
      </c>
      <c r="AU401" s="221" t="s">
        <v>87</v>
      </c>
      <c r="AY401" s="17" t="s">
        <v>123</v>
      </c>
      <c r="BE401" s="222">
        <f>IF(N401="základní",J401,0)</f>
        <v>0</v>
      </c>
      <c r="BF401" s="222">
        <f>IF(N401="snížená",J401,0)</f>
        <v>0</v>
      </c>
      <c r="BG401" s="222">
        <f>IF(N401="zákl. přenesená",J401,0)</f>
        <v>0</v>
      </c>
      <c r="BH401" s="222">
        <f>IF(N401="sníž. přenesená",J401,0)</f>
        <v>0</v>
      </c>
      <c r="BI401" s="222">
        <f>IF(N401="nulová",J401,0)</f>
        <v>0</v>
      </c>
      <c r="BJ401" s="17" t="s">
        <v>85</v>
      </c>
      <c r="BK401" s="222">
        <f>ROUND(I401*H401,2)</f>
        <v>0</v>
      </c>
      <c r="BL401" s="17" t="s">
        <v>151</v>
      </c>
      <c r="BM401" s="221" t="s">
        <v>466</v>
      </c>
    </row>
    <row r="402" s="2" customFormat="1" ht="24.15" customHeight="1">
      <c r="A402" s="38"/>
      <c r="B402" s="39"/>
      <c r="C402" s="270" t="s">
        <v>467</v>
      </c>
      <c r="D402" s="270" t="s">
        <v>458</v>
      </c>
      <c r="E402" s="271" t="s">
        <v>468</v>
      </c>
      <c r="F402" s="272" t="s">
        <v>469</v>
      </c>
      <c r="G402" s="273" t="s">
        <v>158</v>
      </c>
      <c r="H402" s="274">
        <v>100.18600000000001</v>
      </c>
      <c r="I402" s="275"/>
      <c r="J402" s="276">
        <f>ROUND(I402*H402,2)</f>
        <v>0</v>
      </c>
      <c r="K402" s="272" t="s">
        <v>1</v>
      </c>
      <c r="L402" s="277"/>
      <c r="M402" s="278" t="s">
        <v>1</v>
      </c>
      <c r="N402" s="279" t="s">
        <v>42</v>
      </c>
      <c r="O402" s="91"/>
      <c r="P402" s="219">
        <f>O402*H402</f>
        <v>0</v>
      </c>
      <c r="Q402" s="219">
        <v>0.00511</v>
      </c>
      <c r="R402" s="219">
        <f>Q402*H402</f>
        <v>0.51195046</v>
      </c>
      <c r="S402" s="219">
        <v>0</v>
      </c>
      <c r="T402" s="220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1" t="s">
        <v>186</v>
      </c>
      <c r="AT402" s="221" t="s">
        <v>458</v>
      </c>
      <c r="AU402" s="221" t="s">
        <v>87</v>
      </c>
      <c r="AY402" s="17" t="s">
        <v>123</v>
      </c>
      <c r="BE402" s="222">
        <f>IF(N402="základní",J402,0)</f>
        <v>0</v>
      </c>
      <c r="BF402" s="222">
        <f>IF(N402="snížená",J402,0)</f>
        <v>0</v>
      </c>
      <c r="BG402" s="222">
        <f>IF(N402="zákl. přenesená",J402,0)</f>
        <v>0</v>
      </c>
      <c r="BH402" s="222">
        <f>IF(N402="sníž. přenesená",J402,0)</f>
        <v>0</v>
      </c>
      <c r="BI402" s="222">
        <f>IF(N402="nulová",J402,0)</f>
        <v>0</v>
      </c>
      <c r="BJ402" s="17" t="s">
        <v>85</v>
      </c>
      <c r="BK402" s="222">
        <f>ROUND(I402*H402,2)</f>
        <v>0</v>
      </c>
      <c r="BL402" s="17" t="s">
        <v>151</v>
      </c>
      <c r="BM402" s="221" t="s">
        <v>470</v>
      </c>
    </row>
    <row r="403" s="14" customFormat="1">
      <c r="A403" s="14"/>
      <c r="B403" s="248"/>
      <c r="C403" s="249"/>
      <c r="D403" s="239" t="s">
        <v>221</v>
      </c>
      <c r="E403" s="249"/>
      <c r="F403" s="251" t="s">
        <v>471</v>
      </c>
      <c r="G403" s="249"/>
      <c r="H403" s="252">
        <v>100.18600000000001</v>
      </c>
      <c r="I403" s="253"/>
      <c r="J403" s="249"/>
      <c r="K403" s="249"/>
      <c r="L403" s="254"/>
      <c r="M403" s="255"/>
      <c r="N403" s="256"/>
      <c r="O403" s="256"/>
      <c r="P403" s="256"/>
      <c r="Q403" s="256"/>
      <c r="R403" s="256"/>
      <c r="S403" s="256"/>
      <c r="T403" s="257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8" t="s">
        <v>221</v>
      </c>
      <c r="AU403" s="258" t="s">
        <v>87</v>
      </c>
      <c r="AV403" s="14" t="s">
        <v>87</v>
      </c>
      <c r="AW403" s="14" t="s">
        <v>4</v>
      </c>
      <c r="AX403" s="14" t="s">
        <v>85</v>
      </c>
      <c r="AY403" s="258" t="s">
        <v>123</v>
      </c>
    </row>
    <row r="404" s="2" customFormat="1" ht="24.15" customHeight="1">
      <c r="A404" s="38"/>
      <c r="B404" s="39"/>
      <c r="C404" s="210" t="s">
        <v>472</v>
      </c>
      <c r="D404" s="210" t="s">
        <v>124</v>
      </c>
      <c r="E404" s="211" t="s">
        <v>473</v>
      </c>
      <c r="F404" s="212" t="s">
        <v>474</v>
      </c>
      <c r="G404" s="213" t="s">
        <v>428</v>
      </c>
      <c r="H404" s="214">
        <v>0.57199999999999995</v>
      </c>
      <c r="I404" s="215"/>
      <c r="J404" s="216">
        <f>ROUND(I404*H404,2)</f>
        <v>0</v>
      </c>
      <c r="K404" s="212" t="s">
        <v>219</v>
      </c>
      <c r="L404" s="44"/>
      <c r="M404" s="217" t="s">
        <v>1</v>
      </c>
      <c r="N404" s="218" t="s">
        <v>42</v>
      </c>
      <c r="O404" s="91"/>
      <c r="P404" s="219">
        <f>O404*H404</f>
        <v>0</v>
      </c>
      <c r="Q404" s="219">
        <v>0</v>
      </c>
      <c r="R404" s="219">
        <f>Q404*H404</f>
        <v>0</v>
      </c>
      <c r="S404" s="219">
        <v>0</v>
      </c>
      <c r="T404" s="220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21" t="s">
        <v>151</v>
      </c>
      <c r="AT404" s="221" t="s">
        <v>124</v>
      </c>
      <c r="AU404" s="221" t="s">
        <v>87</v>
      </c>
      <c r="AY404" s="17" t="s">
        <v>123</v>
      </c>
      <c r="BE404" s="222">
        <f>IF(N404="základní",J404,0)</f>
        <v>0</v>
      </c>
      <c r="BF404" s="222">
        <f>IF(N404="snížená",J404,0)</f>
        <v>0</v>
      </c>
      <c r="BG404" s="222">
        <f>IF(N404="zákl. přenesená",J404,0)</f>
        <v>0</v>
      </c>
      <c r="BH404" s="222">
        <f>IF(N404="sníž. přenesená",J404,0)</f>
        <v>0</v>
      </c>
      <c r="BI404" s="222">
        <f>IF(N404="nulová",J404,0)</f>
        <v>0</v>
      </c>
      <c r="BJ404" s="17" t="s">
        <v>85</v>
      </c>
      <c r="BK404" s="222">
        <f>ROUND(I404*H404,2)</f>
        <v>0</v>
      </c>
      <c r="BL404" s="17" t="s">
        <v>151</v>
      </c>
      <c r="BM404" s="221" t="s">
        <v>475</v>
      </c>
    </row>
    <row r="405" s="11" customFormat="1" ht="22.8" customHeight="1">
      <c r="A405" s="11"/>
      <c r="B405" s="196"/>
      <c r="C405" s="197"/>
      <c r="D405" s="198" t="s">
        <v>76</v>
      </c>
      <c r="E405" s="235" t="s">
        <v>476</v>
      </c>
      <c r="F405" s="235" t="s">
        <v>477</v>
      </c>
      <c r="G405" s="197"/>
      <c r="H405" s="197"/>
      <c r="I405" s="200"/>
      <c r="J405" s="236">
        <f>BK405</f>
        <v>0</v>
      </c>
      <c r="K405" s="197"/>
      <c r="L405" s="202"/>
      <c r="M405" s="203"/>
      <c r="N405" s="204"/>
      <c r="O405" s="204"/>
      <c r="P405" s="205">
        <f>SUM(P406:P409)</f>
        <v>0</v>
      </c>
      <c r="Q405" s="204"/>
      <c r="R405" s="205">
        <f>SUM(R406:R409)</f>
        <v>0.00069999999999999999</v>
      </c>
      <c r="S405" s="204"/>
      <c r="T405" s="206">
        <f>SUM(T406:T409)</f>
        <v>0</v>
      </c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R405" s="207" t="s">
        <v>87</v>
      </c>
      <c r="AT405" s="208" t="s">
        <v>76</v>
      </c>
      <c r="AU405" s="208" t="s">
        <v>85</v>
      </c>
      <c r="AY405" s="207" t="s">
        <v>123</v>
      </c>
      <c r="BK405" s="209">
        <f>SUM(BK406:BK409)</f>
        <v>0</v>
      </c>
    </row>
    <row r="406" s="2" customFormat="1" ht="24.15" customHeight="1">
      <c r="A406" s="38"/>
      <c r="B406" s="39"/>
      <c r="C406" s="210" t="s">
        <v>478</v>
      </c>
      <c r="D406" s="210" t="s">
        <v>124</v>
      </c>
      <c r="E406" s="211" t="s">
        <v>479</v>
      </c>
      <c r="F406" s="212" t="s">
        <v>480</v>
      </c>
      <c r="G406" s="213" t="s">
        <v>234</v>
      </c>
      <c r="H406" s="214">
        <v>1</v>
      </c>
      <c r="I406" s="215"/>
      <c r="J406" s="216">
        <f>ROUND(I406*H406,2)</f>
        <v>0</v>
      </c>
      <c r="K406" s="212" t="s">
        <v>219</v>
      </c>
      <c r="L406" s="44"/>
      <c r="M406" s="217" t="s">
        <v>1</v>
      </c>
      <c r="N406" s="218" t="s">
        <v>42</v>
      </c>
      <c r="O406" s="91"/>
      <c r="P406" s="219">
        <f>O406*H406</f>
        <v>0</v>
      </c>
      <c r="Q406" s="219">
        <v>0</v>
      </c>
      <c r="R406" s="219">
        <f>Q406*H406</f>
        <v>0</v>
      </c>
      <c r="S406" s="219">
        <v>0</v>
      </c>
      <c r="T406" s="220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1" t="s">
        <v>151</v>
      </c>
      <c r="AT406" s="221" t="s">
        <v>124</v>
      </c>
      <c r="AU406" s="221" t="s">
        <v>87</v>
      </c>
      <c r="AY406" s="17" t="s">
        <v>123</v>
      </c>
      <c r="BE406" s="222">
        <f>IF(N406="základní",J406,0)</f>
        <v>0</v>
      </c>
      <c r="BF406" s="222">
        <f>IF(N406="snížená",J406,0)</f>
        <v>0</v>
      </c>
      <c r="BG406" s="222">
        <f>IF(N406="zákl. přenesená",J406,0)</f>
        <v>0</v>
      </c>
      <c r="BH406" s="222">
        <f>IF(N406="sníž. přenesená",J406,0)</f>
        <v>0</v>
      </c>
      <c r="BI406" s="222">
        <f>IF(N406="nulová",J406,0)</f>
        <v>0</v>
      </c>
      <c r="BJ406" s="17" t="s">
        <v>85</v>
      </c>
      <c r="BK406" s="222">
        <f>ROUND(I406*H406,2)</f>
        <v>0</v>
      </c>
      <c r="BL406" s="17" t="s">
        <v>151</v>
      </c>
      <c r="BM406" s="221" t="s">
        <v>481</v>
      </c>
    </row>
    <row r="407" s="13" customFormat="1">
      <c r="A407" s="13"/>
      <c r="B407" s="237"/>
      <c r="C407" s="238"/>
      <c r="D407" s="239" t="s">
        <v>221</v>
      </c>
      <c r="E407" s="240" t="s">
        <v>1</v>
      </c>
      <c r="F407" s="241" t="s">
        <v>164</v>
      </c>
      <c r="G407" s="238"/>
      <c r="H407" s="240" t="s">
        <v>1</v>
      </c>
      <c r="I407" s="242"/>
      <c r="J407" s="238"/>
      <c r="K407" s="238"/>
      <c r="L407" s="243"/>
      <c r="M407" s="244"/>
      <c r="N407" s="245"/>
      <c r="O407" s="245"/>
      <c r="P407" s="245"/>
      <c r="Q407" s="245"/>
      <c r="R407" s="245"/>
      <c r="S407" s="245"/>
      <c r="T407" s="24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7" t="s">
        <v>221</v>
      </c>
      <c r="AU407" s="247" t="s">
        <v>87</v>
      </c>
      <c r="AV407" s="13" t="s">
        <v>85</v>
      </c>
      <c r="AW407" s="13" t="s">
        <v>32</v>
      </c>
      <c r="AX407" s="13" t="s">
        <v>77</v>
      </c>
      <c r="AY407" s="247" t="s">
        <v>123</v>
      </c>
    </row>
    <row r="408" s="14" customFormat="1">
      <c r="A408" s="14"/>
      <c r="B408" s="248"/>
      <c r="C408" s="249"/>
      <c r="D408" s="239" t="s">
        <v>221</v>
      </c>
      <c r="E408" s="250" t="s">
        <v>1</v>
      </c>
      <c r="F408" s="251" t="s">
        <v>85</v>
      </c>
      <c r="G408" s="249"/>
      <c r="H408" s="252">
        <v>1</v>
      </c>
      <c r="I408" s="253"/>
      <c r="J408" s="249"/>
      <c r="K408" s="249"/>
      <c r="L408" s="254"/>
      <c r="M408" s="255"/>
      <c r="N408" s="256"/>
      <c r="O408" s="256"/>
      <c r="P408" s="256"/>
      <c r="Q408" s="256"/>
      <c r="R408" s="256"/>
      <c r="S408" s="256"/>
      <c r="T408" s="257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8" t="s">
        <v>221</v>
      </c>
      <c r="AU408" s="258" t="s">
        <v>87</v>
      </c>
      <c r="AV408" s="14" t="s">
        <v>87</v>
      </c>
      <c r="AW408" s="14" t="s">
        <v>32</v>
      </c>
      <c r="AX408" s="14" t="s">
        <v>85</v>
      </c>
      <c r="AY408" s="258" t="s">
        <v>123</v>
      </c>
    </row>
    <row r="409" s="2" customFormat="1" ht="16.5" customHeight="1">
      <c r="A409" s="38"/>
      <c r="B409" s="39"/>
      <c r="C409" s="270" t="s">
        <v>482</v>
      </c>
      <c r="D409" s="270" t="s">
        <v>458</v>
      </c>
      <c r="E409" s="271" t="s">
        <v>483</v>
      </c>
      <c r="F409" s="272" t="s">
        <v>484</v>
      </c>
      <c r="G409" s="273" t="s">
        <v>234</v>
      </c>
      <c r="H409" s="274">
        <v>1</v>
      </c>
      <c r="I409" s="275"/>
      <c r="J409" s="276">
        <f>ROUND(I409*H409,2)</f>
        <v>0</v>
      </c>
      <c r="K409" s="272" t="s">
        <v>219</v>
      </c>
      <c r="L409" s="277"/>
      <c r="M409" s="278" t="s">
        <v>1</v>
      </c>
      <c r="N409" s="279" t="s">
        <v>42</v>
      </c>
      <c r="O409" s="91"/>
      <c r="P409" s="219">
        <f>O409*H409</f>
        <v>0</v>
      </c>
      <c r="Q409" s="219">
        <v>0.00069999999999999999</v>
      </c>
      <c r="R409" s="219">
        <f>Q409*H409</f>
        <v>0.00069999999999999999</v>
      </c>
      <c r="S409" s="219">
        <v>0</v>
      </c>
      <c r="T409" s="220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21" t="s">
        <v>186</v>
      </c>
      <c r="AT409" s="221" t="s">
        <v>458</v>
      </c>
      <c r="AU409" s="221" t="s">
        <v>87</v>
      </c>
      <c r="AY409" s="17" t="s">
        <v>123</v>
      </c>
      <c r="BE409" s="222">
        <f>IF(N409="základní",J409,0)</f>
        <v>0</v>
      </c>
      <c r="BF409" s="222">
        <f>IF(N409="snížená",J409,0)</f>
        <v>0</v>
      </c>
      <c r="BG409" s="222">
        <f>IF(N409="zákl. přenesená",J409,0)</f>
        <v>0</v>
      </c>
      <c r="BH409" s="222">
        <f>IF(N409="sníž. přenesená",J409,0)</f>
        <v>0</v>
      </c>
      <c r="BI409" s="222">
        <f>IF(N409="nulová",J409,0)</f>
        <v>0</v>
      </c>
      <c r="BJ409" s="17" t="s">
        <v>85</v>
      </c>
      <c r="BK409" s="222">
        <f>ROUND(I409*H409,2)</f>
        <v>0</v>
      </c>
      <c r="BL409" s="17" t="s">
        <v>151</v>
      </c>
      <c r="BM409" s="221" t="s">
        <v>485</v>
      </c>
    </row>
    <row r="410" s="11" customFormat="1" ht="22.8" customHeight="1">
      <c r="A410" s="11"/>
      <c r="B410" s="196"/>
      <c r="C410" s="197"/>
      <c r="D410" s="198" t="s">
        <v>76</v>
      </c>
      <c r="E410" s="235" t="s">
        <v>486</v>
      </c>
      <c r="F410" s="235" t="s">
        <v>487</v>
      </c>
      <c r="G410" s="197"/>
      <c r="H410" s="197"/>
      <c r="I410" s="200"/>
      <c r="J410" s="236">
        <f>BK410</f>
        <v>0</v>
      </c>
      <c r="K410" s="197"/>
      <c r="L410" s="202"/>
      <c r="M410" s="203"/>
      <c r="N410" s="204"/>
      <c r="O410" s="204"/>
      <c r="P410" s="205">
        <f>SUM(P411:P432)</f>
        <v>0</v>
      </c>
      <c r="Q410" s="204"/>
      <c r="R410" s="205">
        <f>SUM(R411:R432)</f>
        <v>0.22088379999999999</v>
      </c>
      <c r="S410" s="204"/>
      <c r="T410" s="206">
        <f>SUM(T411:T432)</f>
        <v>0</v>
      </c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R410" s="207" t="s">
        <v>87</v>
      </c>
      <c r="AT410" s="208" t="s">
        <v>76</v>
      </c>
      <c r="AU410" s="208" t="s">
        <v>85</v>
      </c>
      <c r="AY410" s="207" t="s">
        <v>123</v>
      </c>
      <c r="BK410" s="209">
        <f>SUM(BK411:BK432)</f>
        <v>0</v>
      </c>
    </row>
    <row r="411" s="2" customFormat="1" ht="24.15" customHeight="1">
      <c r="A411" s="38"/>
      <c r="B411" s="39"/>
      <c r="C411" s="210" t="s">
        <v>488</v>
      </c>
      <c r="D411" s="210" t="s">
        <v>124</v>
      </c>
      <c r="E411" s="211" t="s">
        <v>489</v>
      </c>
      <c r="F411" s="212" t="s">
        <v>490</v>
      </c>
      <c r="G411" s="213" t="s">
        <v>158</v>
      </c>
      <c r="H411" s="214">
        <v>14.369999999999999</v>
      </c>
      <c r="I411" s="215"/>
      <c r="J411" s="216">
        <f>ROUND(I411*H411,2)</f>
        <v>0</v>
      </c>
      <c r="K411" s="212" t="s">
        <v>219</v>
      </c>
      <c r="L411" s="44"/>
      <c r="M411" s="217" t="s">
        <v>1</v>
      </c>
      <c r="N411" s="218" t="s">
        <v>42</v>
      </c>
      <c r="O411" s="91"/>
      <c r="P411" s="219">
        <f>O411*H411</f>
        <v>0</v>
      </c>
      <c r="Q411" s="219">
        <v>0.0126</v>
      </c>
      <c r="R411" s="219">
        <f>Q411*H411</f>
        <v>0.181062</v>
      </c>
      <c r="S411" s="219">
        <v>0</v>
      </c>
      <c r="T411" s="220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1" t="s">
        <v>151</v>
      </c>
      <c r="AT411" s="221" t="s">
        <v>124</v>
      </c>
      <c r="AU411" s="221" t="s">
        <v>87</v>
      </c>
      <c r="AY411" s="17" t="s">
        <v>123</v>
      </c>
      <c r="BE411" s="222">
        <f>IF(N411="základní",J411,0)</f>
        <v>0</v>
      </c>
      <c r="BF411" s="222">
        <f>IF(N411="snížená",J411,0)</f>
        <v>0</v>
      </c>
      <c r="BG411" s="222">
        <f>IF(N411="zákl. přenesená",J411,0)</f>
        <v>0</v>
      </c>
      <c r="BH411" s="222">
        <f>IF(N411="sníž. přenesená",J411,0)</f>
        <v>0</v>
      </c>
      <c r="BI411" s="222">
        <f>IF(N411="nulová",J411,0)</f>
        <v>0</v>
      </c>
      <c r="BJ411" s="17" t="s">
        <v>85</v>
      </c>
      <c r="BK411" s="222">
        <f>ROUND(I411*H411,2)</f>
        <v>0</v>
      </c>
      <c r="BL411" s="17" t="s">
        <v>151</v>
      </c>
      <c r="BM411" s="221" t="s">
        <v>491</v>
      </c>
    </row>
    <row r="412" s="13" customFormat="1">
      <c r="A412" s="13"/>
      <c r="B412" s="237"/>
      <c r="C412" s="238"/>
      <c r="D412" s="239" t="s">
        <v>221</v>
      </c>
      <c r="E412" s="240" t="s">
        <v>1</v>
      </c>
      <c r="F412" s="241" t="s">
        <v>274</v>
      </c>
      <c r="G412" s="238"/>
      <c r="H412" s="240" t="s">
        <v>1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7" t="s">
        <v>221</v>
      </c>
      <c r="AU412" s="247" t="s">
        <v>87</v>
      </c>
      <c r="AV412" s="13" t="s">
        <v>85</v>
      </c>
      <c r="AW412" s="13" t="s">
        <v>32</v>
      </c>
      <c r="AX412" s="13" t="s">
        <v>77</v>
      </c>
      <c r="AY412" s="247" t="s">
        <v>123</v>
      </c>
    </row>
    <row r="413" s="14" customFormat="1">
      <c r="A413" s="14"/>
      <c r="B413" s="248"/>
      <c r="C413" s="249"/>
      <c r="D413" s="239" t="s">
        <v>221</v>
      </c>
      <c r="E413" s="250" t="s">
        <v>1</v>
      </c>
      <c r="F413" s="251" t="s">
        <v>341</v>
      </c>
      <c r="G413" s="249"/>
      <c r="H413" s="252">
        <v>6.8099999999999996</v>
      </c>
      <c r="I413" s="253"/>
      <c r="J413" s="249"/>
      <c r="K413" s="249"/>
      <c r="L413" s="254"/>
      <c r="M413" s="255"/>
      <c r="N413" s="256"/>
      <c r="O413" s="256"/>
      <c r="P413" s="256"/>
      <c r="Q413" s="256"/>
      <c r="R413" s="256"/>
      <c r="S413" s="256"/>
      <c r="T413" s="257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8" t="s">
        <v>221</v>
      </c>
      <c r="AU413" s="258" t="s">
        <v>87</v>
      </c>
      <c r="AV413" s="14" t="s">
        <v>87</v>
      </c>
      <c r="AW413" s="14" t="s">
        <v>32</v>
      </c>
      <c r="AX413" s="14" t="s">
        <v>77</v>
      </c>
      <c r="AY413" s="258" t="s">
        <v>123</v>
      </c>
    </row>
    <row r="414" s="13" customFormat="1">
      <c r="A414" s="13"/>
      <c r="B414" s="237"/>
      <c r="C414" s="238"/>
      <c r="D414" s="239" t="s">
        <v>221</v>
      </c>
      <c r="E414" s="240" t="s">
        <v>1</v>
      </c>
      <c r="F414" s="241" t="s">
        <v>299</v>
      </c>
      <c r="G414" s="238"/>
      <c r="H414" s="240" t="s">
        <v>1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7" t="s">
        <v>221</v>
      </c>
      <c r="AU414" s="247" t="s">
        <v>87</v>
      </c>
      <c r="AV414" s="13" t="s">
        <v>85</v>
      </c>
      <c r="AW414" s="13" t="s">
        <v>32</v>
      </c>
      <c r="AX414" s="13" t="s">
        <v>77</v>
      </c>
      <c r="AY414" s="247" t="s">
        <v>123</v>
      </c>
    </row>
    <row r="415" s="14" customFormat="1">
      <c r="A415" s="14"/>
      <c r="B415" s="248"/>
      <c r="C415" s="249"/>
      <c r="D415" s="239" t="s">
        <v>221</v>
      </c>
      <c r="E415" s="250" t="s">
        <v>1</v>
      </c>
      <c r="F415" s="251" t="s">
        <v>342</v>
      </c>
      <c r="G415" s="249"/>
      <c r="H415" s="252">
        <v>6.21</v>
      </c>
      <c r="I415" s="253"/>
      <c r="J415" s="249"/>
      <c r="K415" s="249"/>
      <c r="L415" s="254"/>
      <c r="M415" s="255"/>
      <c r="N415" s="256"/>
      <c r="O415" s="256"/>
      <c r="P415" s="256"/>
      <c r="Q415" s="256"/>
      <c r="R415" s="256"/>
      <c r="S415" s="256"/>
      <c r="T415" s="257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8" t="s">
        <v>221</v>
      </c>
      <c r="AU415" s="258" t="s">
        <v>87</v>
      </c>
      <c r="AV415" s="14" t="s">
        <v>87</v>
      </c>
      <c r="AW415" s="14" t="s">
        <v>32</v>
      </c>
      <c r="AX415" s="14" t="s">
        <v>77</v>
      </c>
      <c r="AY415" s="258" t="s">
        <v>123</v>
      </c>
    </row>
    <row r="416" s="13" customFormat="1">
      <c r="A416" s="13"/>
      <c r="B416" s="237"/>
      <c r="C416" s="238"/>
      <c r="D416" s="239" t="s">
        <v>221</v>
      </c>
      <c r="E416" s="240" t="s">
        <v>1</v>
      </c>
      <c r="F416" s="241" t="s">
        <v>279</v>
      </c>
      <c r="G416" s="238"/>
      <c r="H416" s="240" t="s">
        <v>1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7" t="s">
        <v>221</v>
      </c>
      <c r="AU416" s="247" t="s">
        <v>87</v>
      </c>
      <c r="AV416" s="13" t="s">
        <v>85</v>
      </c>
      <c r="AW416" s="13" t="s">
        <v>32</v>
      </c>
      <c r="AX416" s="13" t="s">
        <v>77</v>
      </c>
      <c r="AY416" s="247" t="s">
        <v>123</v>
      </c>
    </row>
    <row r="417" s="14" customFormat="1">
      <c r="A417" s="14"/>
      <c r="B417" s="248"/>
      <c r="C417" s="249"/>
      <c r="D417" s="239" t="s">
        <v>221</v>
      </c>
      <c r="E417" s="250" t="s">
        <v>1</v>
      </c>
      <c r="F417" s="251" t="s">
        <v>343</v>
      </c>
      <c r="G417" s="249"/>
      <c r="H417" s="252">
        <v>1.3500000000000001</v>
      </c>
      <c r="I417" s="253"/>
      <c r="J417" s="249"/>
      <c r="K417" s="249"/>
      <c r="L417" s="254"/>
      <c r="M417" s="255"/>
      <c r="N417" s="256"/>
      <c r="O417" s="256"/>
      <c r="P417" s="256"/>
      <c r="Q417" s="256"/>
      <c r="R417" s="256"/>
      <c r="S417" s="256"/>
      <c r="T417" s="257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8" t="s">
        <v>221</v>
      </c>
      <c r="AU417" s="258" t="s">
        <v>87</v>
      </c>
      <c r="AV417" s="14" t="s">
        <v>87</v>
      </c>
      <c r="AW417" s="14" t="s">
        <v>32</v>
      </c>
      <c r="AX417" s="14" t="s">
        <v>77</v>
      </c>
      <c r="AY417" s="258" t="s">
        <v>123</v>
      </c>
    </row>
    <row r="418" s="15" customFormat="1">
      <c r="A418" s="15"/>
      <c r="B418" s="259"/>
      <c r="C418" s="260"/>
      <c r="D418" s="239" t="s">
        <v>221</v>
      </c>
      <c r="E418" s="261" t="s">
        <v>1</v>
      </c>
      <c r="F418" s="262" t="s">
        <v>254</v>
      </c>
      <c r="G418" s="260"/>
      <c r="H418" s="263">
        <v>14.369999999999999</v>
      </c>
      <c r="I418" s="264"/>
      <c r="J418" s="260"/>
      <c r="K418" s="260"/>
      <c r="L418" s="265"/>
      <c r="M418" s="266"/>
      <c r="N418" s="267"/>
      <c r="O418" s="267"/>
      <c r="P418" s="267"/>
      <c r="Q418" s="267"/>
      <c r="R418" s="267"/>
      <c r="S418" s="267"/>
      <c r="T418" s="268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9" t="s">
        <v>221</v>
      </c>
      <c r="AU418" s="269" t="s">
        <v>87</v>
      </c>
      <c r="AV418" s="15" t="s">
        <v>128</v>
      </c>
      <c r="AW418" s="15" t="s">
        <v>32</v>
      </c>
      <c r="AX418" s="15" t="s">
        <v>85</v>
      </c>
      <c r="AY418" s="269" t="s">
        <v>123</v>
      </c>
    </row>
    <row r="419" s="2" customFormat="1" ht="16.5" customHeight="1">
      <c r="A419" s="38"/>
      <c r="B419" s="39"/>
      <c r="C419" s="210" t="s">
        <v>492</v>
      </c>
      <c r="D419" s="210" t="s">
        <v>124</v>
      </c>
      <c r="E419" s="211" t="s">
        <v>493</v>
      </c>
      <c r="F419" s="212" t="s">
        <v>494</v>
      </c>
      <c r="G419" s="213" t="s">
        <v>158</v>
      </c>
      <c r="H419" s="214">
        <v>14.369999999999999</v>
      </c>
      <c r="I419" s="215"/>
      <c r="J419" s="216">
        <f>ROUND(I419*H419,2)</f>
        <v>0</v>
      </c>
      <c r="K419" s="212" t="s">
        <v>219</v>
      </c>
      <c r="L419" s="44"/>
      <c r="M419" s="217" t="s">
        <v>1</v>
      </c>
      <c r="N419" s="218" t="s">
        <v>42</v>
      </c>
      <c r="O419" s="91"/>
      <c r="P419" s="219">
        <f>O419*H419</f>
        <v>0</v>
      </c>
      <c r="Q419" s="219">
        <v>0</v>
      </c>
      <c r="R419" s="219">
        <f>Q419*H419</f>
        <v>0</v>
      </c>
      <c r="S419" s="219">
        <v>0</v>
      </c>
      <c r="T419" s="220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1" t="s">
        <v>151</v>
      </c>
      <c r="AT419" s="221" t="s">
        <v>124</v>
      </c>
      <c r="AU419" s="221" t="s">
        <v>87</v>
      </c>
      <c r="AY419" s="17" t="s">
        <v>123</v>
      </c>
      <c r="BE419" s="222">
        <f>IF(N419="základní",J419,0)</f>
        <v>0</v>
      </c>
      <c r="BF419" s="222">
        <f>IF(N419="snížená",J419,0)</f>
        <v>0</v>
      </c>
      <c r="BG419" s="222">
        <f>IF(N419="zákl. přenesená",J419,0)</f>
        <v>0</v>
      </c>
      <c r="BH419" s="222">
        <f>IF(N419="sníž. přenesená",J419,0)</f>
        <v>0</v>
      </c>
      <c r="BI419" s="222">
        <f>IF(N419="nulová",J419,0)</f>
        <v>0</v>
      </c>
      <c r="BJ419" s="17" t="s">
        <v>85</v>
      </c>
      <c r="BK419" s="222">
        <f>ROUND(I419*H419,2)</f>
        <v>0</v>
      </c>
      <c r="BL419" s="17" t="s">
        <v>151</v>
      </c>
      <c r="BM419" s="221" t="s">
        <v>495</v>
      </c>
    </row>
    <row r="420" s="2" customFormat="1" ht="24.15" customHeight="1">
      <c r="A420" s="38"/>
      <c r="B420" s="39"/>
      <c r="C420" s="270" t="s">
        <v>496</v>
      </c>
      <c r="D420" s="270" t="s">
        <v>458</v>
      </c>
      <c r="E420" s="271" t="s">
        <v>497</v>
      </c>
      <c r="F420" s="272" t="s">
        <v>498</v>
      </c>
      <c r="G420" s="273" t="s">
        <v>158</v>
      </c>
      <c r="H420" s="274">
        <v>16.145</v>
      </c>
      <c r="I420" s="275"/>
      <c r="J420" s="276">
        <f>ROUND(I420*H420,2)</f>
        <v>0</v>
      </c>
      <c r="K420" s="272" t="s">
        <v>219</v>
      </c>
      <c r="L420" s="277"/>
      <c r="M420" s="278" t="s">
        <v>1</v>
      </c>
      <c r="N420" s="279" t="s">
        <v>42</v>
      </c>
      <c r="O420" s="91"/>
      <c r="P420" s="219">
        <f>O420*H420</f>
        <v>0</v>
      </c>
      <c r="Q420" s="219">
        <v>0.00013999999999999999</v>
      </c>
      <c r="R420" s="219">
        <f>Q420*H420</f>
        <v>0.0022602999999999998</v>
      </c>
      <c r="S420" s="219">
        <v>0</v>
      </c>
      <c r="T420" s="220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1" t="s">
        <v>186</v>
      </c>
      <c r="AT420" s="221" t="s">
        <v>458</v>
      </c>
      <c r="AU420" s="221" t="s">
        <v>87</v>
      </c>
      <c r="AY420" s="17" t="s">
        <v>123</v>
      </c>
      <c r="BE420" s="222">
        <f>IF(N420="základní",J420,0)</f>
        <v>0</v>
      </c>
      <c r="BF420" s="222">
        <f>IF(N420="snížená",J420,0)</f>
        <v>0</v>
      </c>
      <c r="BG420" s="222">
        <f>IF(N420="zákl. přenesená",J420,0)</f>
        <v>0</v>
      </c>
      <c r="BH420" s="222">
        <f>IF(N420="sníž. přenesená",J420,0)</f>
        <v>0</v>
      </c>
      <c r="BI420" s="222">
        <f>IF(N420="nulová",J420,0)</f>
        <v>0</v>
      </c>
      <c r="BJ420" s="17" t="s">
        <v>85</v>
      </c>
      <c r="BK420" s="222">
        <f>ROUND(I420*H420,2)</f>
        <v>0</v>
      </c>
      <c r="BL420" s="17" t="s">
        <v>151</v>
      </c>
      <c r="BM420" s="221" t="s">
        <v>499</v>
      </c>
    </row>
    <row r="421" s="14" customFormat="1">
      <c r="A421" s="14"/>
      <c r="B421" s="248"/>
      <c r="C421" s="249"/>
      <c r="D421" s="239" t="s">
        <v>221</v>
      </c>
      <c r="E421" s="249"/>
      <c r="F421" s="251" t="s">
        <v>500</v>
      </c>
      <c r="G421" s="249"/>
      <c r="H421" s="252">
        <v>16.145</v>
      </c>
      <c r="I421" s="253"/>
      <c r="J421" s="249"/>
      <c r="K421" s="249"/>
      <c r="L421" s="254"/>
      <c r="M421" s="255"/>
      <c r="N421" s="256"/>
      <c r="O421" s="256"/>
      <c r="P421" s="256"/>
      <c r="Q421" s="256"/>
      <c r="R421" s="256"/>
      <c r="S421" s="256"/>
      <c r="T421" s="25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8" t="s">
        <v>221</v>
      </c>
      <c r="AU421" s="258" t="s">
        <v>87</v>
      </c>
      <c r="AV421" s="14" t="s">
        <v>87</v>
      </c>
      <c r="AW421" s="14" t="s">
        <v>4</v>
      </c>
      <c r="AX421" s="14" t="s">
        <v>85</v>
      </c>
      <c r="AY421" s="258" t="s">
        <v>123</v>
      </c>
    </row>
    <row r="422" s="2" customFormat="1" ht="21.75" customHeight="1">
      <c r="A422" s="38"/>
      <c r="B422" s="39"/>
      <c r="C422" s="210" t="s">
        <v>501</v>
      </c>
      <c r="D422" s="210" t="s">
        <v>124</v>
      </c>
      <c r="E422" s="211" t="s">
        <v>502</v>
      </c>
      <c r="F422" s="212" t="s">
        <v>503</v>
      </c>
      <c r="G422" s="213" t="s">
        <v>127</v>
      </c>
      <c r="H422" s="214">
        <v>3.2999999999999998</v>
      </c>
      <c r="I422" s="215"/>
      <c r="J422" s="216">
        <f>ROUND(I422*H422,2)</f>
        <v>0</v>
      </c>
      <c r="K422" s="212" t="s">
        <v>219</v>
      </c>
      <c r="L422" s="44"/>
      <c r="M422" s="217" t="s">
        <v>1</v>
      </c>
      <c r="N422" s="218" t="s">
        <v>42</v>
      </c>
      <c r="O422" s="91"/>
      <c r="P422" s="219">
        <f>O422*H422</f>
        <v>0</v>
      </c>
      <c r="Q422" s="219">
        <v>0.0056299999999999996</v>
      </c>
      <c r="R422" s="219">
        <f>Q422*H422</f>
        <v>0.018578999999999998</v>
      </c>
      <c r="S422" s="219">
        <v>0</v>
      </c>
      <c r="T422" s="220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1" t="s">
        <v>151</v>
      </c>
      <c r="AT422" s="221" t="s">
        <v>124</v>
      </c>
      <c r="AU422" s="221" t="s">
        <v>87</v>
      </c>
      <c r="AY422" s="17" t="s">
        <v>123</v>
      </c>
      <c r="BE422" s="222">
        <f>IF(N422="základní",J422,0)</f>
        <v>0</v>
      </c>
      <c r="BF422" s="222">
        <f>IF(N422="snížená",J422,0)</f>
        <v>0</v>
      </c>
      <c r="BG422" s="222">
        <f>IF(N422="zákl. přenesená",J422,0)</f>
        <v>0</v>
      </c>
      <c r="BH422" s="222">
        <f>IF(N422="sníž. přenesená",J422,0)</f>
        <v>0</v>
      </c>
      <c r="BI422" s="222">
        <f>IF(N422="nulová",J422,0)</f>
        <v>0</v>
      </c>
      <c r="BJ422" s="17" t="s">
        <v>85</v>
      </c>
      <c r="BK422" s="222">
        <f>ROUND(I422*H422,2)</f>
        <v>0</v>
      </c>
      <c r="BL422" s="17" t="s">
        <v>151</v>
      </c>
      <c r="BM422" s="221" t="s">
        <v>504</v>
      </c>
    </row>
    <row r="423" s="13" customFormat="1">
      <c r="A423" s="13"/>
      <c r="B423" s="237"/>
      <c r="C423" s="238"/>
      <c r="D423" s="239" t="s">
        <v>221</v>
      </c>
      <c r="E423" s="240" t="s">
        <v>1</v>
      </c>
      <c r="F423" s="241" t="s">
        <v>279</v>
      </c>
      <c r="G423" s="238"/>
      <c r="H423" s="240" t="s">
        <v>1</v>
      </c>
      <c r="I423" s="242"/>
      <c r="J423" s="238"/>
      <c r="K423" s="238"/>
      <c r="L423" s="243"/>
      <c r="M423" s="244"/>
      <c r="N423" s="245"/>
      <c r="O423" s="245"/>
      <c r="P423" s="245"/>
      <c r="Q423" s="245"/>
      <c r="R423" s="245"/>
      <c r="S423" s="245"/>
      <c r="T423" s="24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7" t="s">
        <v>221</v>
      </c>
      <c r="AU423" s="247" t="s">
        <v>87</v>
      </c>
      <c r="AV423" s="13" t="s">
        <v>85</v>
      </c>
      <c r="AW423" s="13" t="s">
        <v>32</v>
      </c>
      <c r="AX423" s="13" t="s">
        <v>77</v>
      </c>
      <c r="AY423" s="247" t="s">
        <v>123</v>
      </c>
    </row>
    <row r="424" s="14" customFormat="1">
      <c r="A424" s="14"/>
      <c r="B424" s="248"/>
      <c r="C424" s="249"/>
      <c r="D424" s="239" t="s">
        <v>221</v>
      </c>
      <c r="E424" s="250" t="s">
        <v>1</v>
      </c>
      <c r="F424" s="251" t="s">
        <v>505</v>
      </c>
      <c r="G424" s="249"/>
      <c r="H424" s="252">
        <v>3.2999999999999998</v>
      </c>
      <c r="I424" s="253"/>
      <c r="J424" s="249"/>
      <c r="K424" s="249"/>
      <c r="L424" s="254"/>
      <c r="M424" s="255"/>
      <c r="N424" s="256"/>
      <c r="O424" s="256"/>
      <c r="P424" s="256"/>
      <c r="Q424" s="256"/>
      <c r="R424" s="256"/>
      <c r="S424" s="256"/>
      <c r="T424" s="257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8" t="s">
        <v>221</v>
      </c>
      <c r="AU424" s="258" t="s">
        <v>87</v>
      </c>
      <c r="AV424" s="14" t="s">
        <v>87</v>
      </c>
      <c r="AW424" s="14" t="s">
        <v>32</v>
      </c>
      <c r="AX424" s="14" t="s">
        <v>85</v>
      </c>
      <c r="AY424" s="258" t="s">
        <v>123</v>
      </c>
    </row>
    <row r="425" s="2" customFormat="1" ht="21.75" customHeight="1">
      <c r="A425" s="38"/>
      <c r="B425" s="39"/>
      <c r="C425" s="210" t="s">
        <v>506</v>
      </c>
      <c r="D425" s="210" t="s">
        <v>124</v>
      </c>
      <c r="E425" s="211" t="s">
        <v>507</v>
      </c>
      <c r="F425" s="212" t="s">
        <v>508</v>
      </c>
      <c r="G425" s="213" t="s">
        <v>127</v>
      </c>
      <c r="H425" s="214">
        <v>1.75</v>
      </c>
      <c r="I425" s="215"/>
      <c r="J425" s="216">
        <f>ROUND(I425*H425,2)</f>
        <v>0</v>
      </c>
      <c r="K425" s="212" t="s">
        <v>219</v>
      </c>
      <c r="L425" s="44"/>
      <c r="M425" s="217" t="s">
        <v>1</v>
      </c>
      <c r="N425" s="218" t="s">
        <v>42</v>
      </c>
      <c r="O425" s="91"/>
      <c r="P425" s="219">
        <f>O425*H425</f>
        <v>0</v>
      </c>
      <c r="Q425" s="219">
        <v>0.010030000000000001</v>
      </c>
      <c r="R425" s="219">
        <f>Q425*H425</f>
        <v>0.017552500000000002</v>
      </c>
      <c r="S425" s="219">
        <v>0</v>
      </c>
      <c r="T425" s="220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1" t="s">
        <v>151</v>
      </c>
      <c r="AT425" s="221" t="s">
        <v>124</v>
      </c>
      <c r="AU425" s="221" t="s">
        <v>87</v>
      </c>
      <c r="AY425" s="17" t="s">
        <v>123</v>
      </c>
      <c r="BE425" s="222">
        <f>IF(N425="základní",J425,0)</f>
        <v>0</v>
      </c>
      <c r="BF425" s="222">
        <f>IF(N425="snížená",J425,0)</f>
        <v>0</v>
      </c>
      <c r="BG425" s="222">
        <f>IF(N425="zákl. přenesená",J425,0)</f>
        <v>0</v>
      </c>
      <c r="BH425" s="222">
        <f>IF(N425="sníž. přenesená",J425,0)</f>
        <v>0</v>
      </c>
      <c r="BI425" s="222">
        <f>IF(N425="nulová",J425,0)</f>
        <v>0</v>
      </c>
      <c r="BJ425" s="17" t="s">
        <v>85</v>
      </c>
      <c r="BK425" s="222">
        <f>ROUND(I425*H425,2)</f>
        <v>0</v>
      </c>
      <c r="BL425" s="17" t="s">
        <v>151</v>
      </c>
      <c r="BM425" s="221" t="s">
        <v>509</v>
      </c>
    </row>
    <row r="426" s="13" customFormat="1">
      <c r="A426" s="13"/>
      <c r="B426" s="237"/>
      <c r="C426" s="238"/>
      <c r="D426" s="239" t="s">
        <v>221</v>
      </c>
      <c r="E426" s="240" t="s">
        <v>1</v>
      </c>
      <c r="F426" s="241" t="s">
        <v>286</v>
      </c>
      <c r="G426" s="238"/>
      <c r="H426" s="240" t="s">
        <v>1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7" t="s">
        <v>221</v>
      </c>
      <c r="AU426" s="247" t="s">
        <v>87</v>
      </c>
      <c r="AV426" s="13" t="s">
        <v>85</v>
      </c>
      <c r="AW426" s="13" t="s">
        <v>32</v>
      </c>
      <c r="AX426" s="13" t="s">
        <v>77</v>
      </c>
      <c r="AY426" s="247" t="s">
        <v>123</v>
      </c>
    </row>
    <row r="427" s="14" customFormat="1">
      <c r="A427" s="14"/>
      <c r="B427" s="248"/>
      <c r="C427" s="249"/>
      <c r="D427" s="239" t="s">
        <v>221</v>
      </c>
      <c r="E427" s="250" t="s">
        <v>1</v>
      </c>
      <c r="F427" s="251" t="s">
        <v>510</v>
      </c>
      <c r="G427" s="249"/>
      <c r="H427" s="252">
        <v>1.75</v>
      </c>
      <c r="I427" s="253"/>
      <c r="J427" s="249"/>
      <c r="K427" s="249"/>
      <c r="L427" s="254"/>
      <c r="M427" s="255"/>
      <c r="N427" s="256"/>
      <c r="O427" s="256"/>
      <c r="P427" s="256"/>
      <c r="Q427" s="256"/>
      <c r="R427" s="256"/>
      <c r="S427" s="256"/>
      <c r="T427" s="257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8" t="s">
        <v>221</v>
      </c>
      <c r="AU427" s="258" t="s">
        <v>87</v>
      </c>
      <c r="AV427" s="14" t="s">
        <v>87</v>
      </c>
      <c r="AW427" s="14" t="s">
        <v>32</v>
      </c>
      <c r="AX427" s="14" t="s">
        <v>85</v>
      </c>
      <c r="AY427" s="258" t="s">
        <v>123</v>
      </c>
    </row>
    <row r="428" s="2" customFormat="1" ht="24.15" customHeight="1">
      <c r="A428" s="38"/>
      <c r="B428" s="39"/>
      <c r="C428" s="210" t="s">
        <v>511</v>
      </c>
      <c r="D428" s="210" t="s">
        <v>124</v>
      </c>
      <c r="E428" s="211" t="s">
        <v>512</v>
      </c>
      <c r="F428" s="212" t="s">
        <v>513</v>
      </c>
      <c r="G428" s="213" t="s">
        <v>234</v>
      </c>
      <c r="H428" s="214">
        <v>1</v>
      </c>
      <c r="I428" s="215"/>
      <c r="J428" s="216">
        <f>ROUND(I428*H428,2)</f>
        <v>0</v>
      </c>
      <c r="K428" s="212" t="s">
        <v>219</v>
      </c>
      <c r="L428" s="44"/>
      <c r="M428" s="217" t="s">
        <v>1</v>
      </c>
      <c r="N428" s="218" t="s">
        <v>42</v>
      </c>
      <c r="O428" s="91"/>
      <c r="P428" s="219">
        <f>O428*H428</f>
        <v>0</v>
      </c>
      <c r="Q428" s="219">
        <v>3.0000000000000001E-05</v>
      </c>
      <c r="R428" s="219">
        <f>Q428*H428</f>
        <v>3.0000000000000001E-05</v>
      </c>
      <c r="S428" s="219">
        <v>0</v>
      </c>
      <c r="T428" s="220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1" t="s">
        <v>151</v>
      </c>
      <c r="AT428" s="221" t="s">
        <v>124</v>
      </c>
      <c r="AU428" s="221" t="s">
        <v>87</v>
      </c>
      <c r="AY428" s="17" t="s">
        <v>123</v>
      </c>
      <c r="BE428" s="222">
        <f>IF(N428="základní",J428,0)</f>
        <v>0</v>
      </c>
      <c r="BF428" s="222">
        <f>IF(N428="snížená",J428,0)</f>
        <v>0</v>
      </c>
      <c r="BG428" s="222">
        <f>IF(N428="zákl. přenesená",J428,0)</f>
        <v>0</v>
      </c>
      <c r="BH428" s="222">
        <f>IF(N428="sníž. přenesená",J428,0)</f>
        <v>0</v>
      </c>
      <c r="BI428" s="222">
        <f>IF(N428="nulová",J428,0)</f>
        <v>0</v>
      </c>
      <c r="BJ428" s="17" t="s">
        <v>85</v>
      </c>
      <c r="BK428" s="222">
        <f>ROUND(I428*H428,2)</f>
        <v>0</v>
      </c>
      <c r="BL428" s="17" t="s">
        <v>151</v>
      </c>
      <c r="BM428" s="221" t="s">
        <v>514</v>
      </c>
    </row>
    <row r="429" s="13" customFormat="1">
      <c r="A429" s="13"/>
      <c r="B429" s="237"/>
      <c r="C429" s="238"/>
      <c r="D429" s="239" t="s">
        <v>221</v>
      </c>
      <c r="E429" s="240" t="s">
        <v>1</v>
      </c>
      <c r="F429" s="241" t="s">
        <v>286</v>
      </c>
      <c r="G429" s="238"/>
      <c r="H429" s="240" t="s">
        <v>1</v>
      </c>
      <c r="I429" s="242"/>
      <c r="J429" s="238"/>
      <c r="K429" s="238"/>
      <c r="L429" s="243"/>
      <c r="M429" s="244"/>
      <c r="N429" s="245"/>
      <c r="O429" s="245"/>
      <c r="P429" s="245"/>
      <c r="Q429" s="245"/>
      <c r="R429" s="245"/>
      <c r="S429" s="245"/>
      <c r="T429" s="24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7" t="s">
        <v>221</v>
      </c>
      <c r="AU429" s="247" t="s">
        <v>87</v>
      </c>
      <c r="AV429" s="13" t="s">
        <v>85</v>
      </c>
      <c r="AW429" s="13" t="s">
        <v>32</v>
      </c>
      <c r="AX429" s="13" t="s">
        <v>77</v>
      </c>
      <c r="AY429" s="247" t="s">
        <v>123</v>
      </c>
    </row>
    <row r="430" s="14" customFormat="1">
      <c r="A430" s="14"/>
      <c r="B430" s="248"/>
      <c r="C430" s="249"/>
      <c r="D430" s="239" t="s">
        <v>221</v>
      </c>
      <c r="E430" s="250" t="s">
        <v>1</v>
      </c>
      <c r="F430" s="251" t="s">
        <v>85</v>
      </c>
      <c r="G430" s="249"/>
      <c r="H430" s="252">
        <v>1</v>
      </c>
      <c r="I430" s="253"/>
      <c r="J430" s="249"/>
      <c r="K430" s="249"/>
      <c r="L430" s="254"/>
      <c r="M430" s="255"/>
      <c r="N430" s="256"/>
      <c r="O430" s="256"/>
      <c r="P430" s="256"/>
      <c r="Q430" s="256"/>
      <c r="R430" s="256"/>
      <c r="S430" s="256"/>
      <c r="T430" s="257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8" t="s">
        <v>221</v>
      </c>
      <c r="AU430" s="258" t="s">
        <v>87</v>
      </c>
      <c r="AV430" s="14" t="s">
        <v>87</v>
      </c>
      <c r="AW430" s="14" t="s">
        <v>32</v>
      </c>
      <c r="AX430" s="14" t="s">
        <v>85</v>
      </c>
      <c r="AY430" s="258" t="s">
        <v>123</v>
      </c>
    </row>
    <row r="431" s="2" customFormat="1" ht="24.15" customHeight="1">
      <c r="A431" s="38"/>
      <c r="B431" s="39"/>
      <c r="C431" s="270" t="s">
        <v>515</v>
      </c>
      <c r="D431" s="270" t="s">
        <v>458</v>
      </c>
      <c r="E431" s="271" t="s">
        <v>516</v>
      </c>
      <c r="F431" s="272" t="s">
        <v>517</v>
      </c>
      <c r="G431" s="273" t="s">
        <v>234</v>
      </c>
      <c r="H431" s="274">
        <v>1</v>
      </c>
      <c r="I431" s="275"/>
      <c r="J431" s="276">
        <f>ROUND(I431*H431,2)</f>
        <v>0</v>
      </c>
      <c r="K431" s="272" t="s">
        <v>219</v>
      </c>
      <c r="L431" s="277"/>
      <c r="M431" s="278" t="s">
        <v>1</v>
      </c>
      <c r="N431" s="279" t="s">
        <v>42</v>
      </c>
      <c r="O431" s="91"/>
      <c r="P431" s="219">
        <f>O431*H431</f>
        <v>0</v>
      </c>
      <c r="Q431" s="219">
        <v>0.0014</v>
      </c>
      <c r="R431" s="219">
        <f>Q431*H431</f>
        <v>0.0014</v>
      </c>
      <c r="S431" s="219">
        <v>0</v>
      </c>
      <c r="T431" s="220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1" t="s">
        <v>186</v>
      </c>
      <c r="AT431" s="221" t="s">
        <v>458</v>
      </c>
      <c r="AU431" s="221" t="s">
        <v>87</v>
      </c>
      <c r="AY431" s="17" t="s">
        <v>123</v>
      </c>
      <c r="BE431" s="222">
        <f>IF(N431="základní",J431,0)</f>
        <v>0</v>
      </c>
      <c r="BF431" s="222">
        <f>IF(N431="snížená",J431,0)</f>
        <v>0</v>
      </c>
      <c r="BG431" s="222">
        <f>IF(N431="zákl. přenesená",J431,0)</f>
        <v>0</v>
      </c>
      <c r="BH431" s="222">
        <f>IF(N431="sníž. přenesená",J431,0)</f>
        <v>0</v>
      </c>
      <c r="BI431" s="222">
        <f>IF(N431="nulová",J431,0)</f>
        <v>0</v>
      </c>
      <c r="BJ431" s="17" t="s">
        <v>85</v>
      </c>
      <c r="BK431" s="222">
        <f>ROUND(I431*H431,2)</f>
        <v>0</v>
      </c>
      <c r="BL431" s="17" t="s">
        <v>151</v>
      </c>
      <c r="BM431" s="221" t="s">
        <v>518</v>
      </c>
    </row>
    <row r="432" s="2" customFormat="1" ht="24.15" customHeight="1">
      <c r="A432" s="38"/>
      <c r="B432" s="39"/>
      <c r="C432" s="210" t="s">
        <v>519</v>
      </c>
      <c r="D432" s="210" t="s">
        <v>124</v>
      </c>
      <c r="E432" s="211" t="s">
        <v>520</v>
      </c>
      <c r="F432" s="212" t="s">
        <v>521</v>
      </c>
      <c r="G432" s="213" t="s">
        <v>428</v>
      </c>
      <c r="H432" s="214">
        <v>0.221</v>
      </c>
      <c r="I432" s="215"/>
      <c r="J432" s="216">
        <f>ROUND(I432*H432,2)</f>
        <v>0</v>
      </c>
      <c r="K432" s="212" t="s">
        <v>219</v>
      </c>
      <c r="L432" s="44"/>
      <c r="M432" s="217" t="s">
        <v>1</v>
      </c>
      <c r="N432" s="218" t="s">
        <v>42</v>
      </c>
      <c r="O432" s="91"/>
      <c r="P432" s="219">
        <f>O432*H432</f>
        <v>0</v>
      </c>
      <c r="Q432" s="219">
        <v>0</v>
      </c>
      <c r="R432" s="219">
        <f>Q432*H432</f>
        <v>0</v>
      </c>
      <c r="S432" s="219">
        <v>0</v>
      </c>
      <c r="T432" s="220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21" t="s">
        <v>151</v>
      </c>
      <c r="AT432" s="221" t="s">
        <v>124</v>
      </c>
      <c r="AU432" s="221" t="s">
        <v>87</v>
      </c>
      <c r="AY432" s="17" t="s">
        <v>123</v>
      </c>
      <c r="BE432" s="222">
        <f>IF(N432="základní",J432,0)</f>
        <v>0</v>
      </c>
      <c r="BF432" s="222">
        <f>IF(N432="snížená",J432,0)</f>
        <v>0</v>
      </c>
      <c r="BG432" s="222">
        <f>IF(N432="zákl. přenesená",J432,0)</f>
        <v>0</v>
      </c>
      <c r="BH432" s="222">
        <f>IF(N432="sníž. přenesená",J432,0)</f>
        <v>0</v>
      </c>
      <c r="BI432" s="222">
        <f>IF(N432="nulová",J432,0)</f>
        <v>0</v>
      </c>
      <c r="BJ432" s="17" t="s">
        <v>85</v>
      </c>
      <c r="BK432" s="222">
        <f>ROUND(I432*H432,2)</f>
        <v>0</v>
      </c>
      <c r="BL432" s="17" t="s">
        <v>151</v>
      </c>
      <c r="BM432" s="221" t="s">
        <v>522</v>
      </c>
    </row>
    <row r="433" s="11" customFormat="1" ht="22.8" customHeight="1">
      <c r="A433" s="11"/>
      <c r="B433" s="196"/>
      <c r="C433" s="197"/>
      <c r="D433" s="198" t="s">
        <v>76</v>
      </c>
      <c r="E433" s="235" t="s">
        <v>523</v>
      </c>
      <c r="F433" s="235" t="s">
        <v>524</v>
      </c>
      <c r="G433" s="197"/>
      <c r="H433" s="197"/>
      <c r="I433" s="200"/>
      <c r="J433" s="236">
        <f>BK433</f>
        <v>0</v>
      </c>
      <c r="K433" s="197"/>
      <c r="L433" s="202"/>
      <c r="M433" s="203"/>
      <c r="N433" s="204"/>
      <c r="O433" s="204"/>
      <c r="P433" s="205">
        <f>SUM(P434:P446)</f>
        <v>0</v>
      </c>
      <c r="Q433" s="204"/>
      <c r="R433" s="205">
        <f>SUM(R434:R446)</f>
        <v>0.010919999999999999</v>
      </c>
      <c r="S433" s="204"/>
      <c r="T433" s="206">
        <f>SUM(T434:T446)</f>
        <v>0.0066800000000000002</v>
      </c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R433" s="207" t="s">
        <v>87</v>
      </c>
      <c r="AT433" s="208" t="s">
        <v>76</v>
      </c>
      <c r="AU433" s="208" t="s">
        <v>85</v>
      </c>
      <c r="AY433" s="207" t="s">
        <v>123</v>
      </c>
      <c r="BK433" s="209">
        <f>SUM(BK434:BK446)</f>
        <v>0</v>
      </c>
    </row>
    <row r="434" s="2" customFormat="1" ht="16.5" customHeight="1">
      <c r="A434" s="38"/>
      <c r="B434" s="39"/>
      <c r="C434" s="210" t="s">
        <v>525</v>
      </c>
      <c r="D434" s="210" t="s">
        <v>124</v>
      </c>
      <c r="E434" s="211" t="s">
        <v>526</v>
      </c>
      <c r="F434" s="212" t="s">
        <v>527</v>
      </c>
      <c r="G434" s="213" t="s">
        <v>127</v>
      </c>
      <c r="H434" s="214">
        <v>4</v>
      </c>
      <c r="I434" s="215"/>
      <c r="J434" s="216">
        <f>ROUND(I434*H434,2)</f>
        <v>0</v>
      </c>
      <c r="K434" s="212" t="s">
        <v>219</v>
      </c>
      <c r="L434" s="44"/>
      <c r="M434" s="217" t="s">
        <v>1</v>
      </c>
      <c r="N434" s="218" t="s">
        <v>42</v>
      </c>
      <c r="O434" s="91"/>
      <c r="P434" s="219">
        <f>O434*H434</f>
        <v>0</v>
      </c>
      <c r="Q434" s="219">
        <v>0</v>
      </c>
      <c r="R434" s="219">
        <f>Q434*H434</f>
        <v>0</v>
      </c>
      <c r="S434" s="219">
        <v>0.00167</v>
      </c>
      <c r="T434" s="220">
        <f>S434*H434</f>
        <v>0.0066800000000000002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1" t="s">
        <v>151</v>
      </c>
      <c r="AT434" s="221" t="s">
        <v>124</v>
      </c>
      <c r="AU434" s="221" t="s">
        <v>87</v>
      </c>
      <c r="AY434" s="17" t="s">
        <v>123</v>
      </c>
      <c r="BE434" s="222">
        <f>IF(N434="základní",J434,0)</f>
        <v>0</v>
      </c>
      <c r="BF434" s="222">
        <f>IF(N434="snížená",J434,0)</f>
        <v>0</v>
      </c>
      <c r="BG434" s="222">
        <f>IF(N434="zákl. přenesená",J434,0)</f>
        <v>0</v>
      </c>
      <c r="BH434" s="222">
        <f>IF(N434="sníž. přenesená",J434,0)</f>
        <v>0</v>
      </c>
      <c r="BI434" s="222">
        <f>IF(N434="nulová",J434,0)</f>
        <v>0</v>
      </c>
      <c r="BJ434" s="17" t="s">
        <v>85</v>
      </c>
      <c r="BK434" s="222">
        <f>ROUND(I434*H434,2)</f>
        <v>0</v>
      </c>
      <c r="BL434" s="17" t="s">
        <v>151</v>
      </c>
      <c r="BM434" s="221" t="s">
        <v>528</v>
      </c>
    </row>
    <row r="435" s="13" customFormat="1">
      <c r="A435" s="13"/>
      <c r="B435" s="237"/>
      <c r="C435" s="238"/>
      <c r="D435" s="239" t="s">
        <v>221</v>
      </c>
      <c r="E435" s="240" t="s">
        <v>1</v>
      </c>
      <c r="F435" s="241" t="s">
        <v>286</v>
      </c>
      <c r="G435" s="238"/>
      <c r="H435" s="240" t="s">
        <v>1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7" t="s">
        <v>221</v>
      </c>
      <c r="AU435" s="247" t="s">
        <v>87</v>
      </c>
      <c r="AV435" s="13" t="s">
        <v>85</v>
      </c>
      <c r="AW435" s="13" t="s">
        <v>32</v>
      </c>
      <c r="AX435" s="13" t="s">
        <v>77</v>
      </c>
      <c r="AY435" s="247" t="s">
        <v>123</v>
      </c>
    </row>
    <row r="436" s="14" customFormat="1">
      <c r="A436" s="14"/>
      <c r="B436" s="248"/>
      <c r="C436" s="249"/>
      <c r="D436" s="239" t="s">
        <v>221</v>
      </c>
      <c r="E436" s="250" t="s">
        <v>1</v>
      </c>
      <c r="F436" s="251" t="s">
        <v>529</v>
      </c>
      <c r="G436" s="249"/>
      <c r="H436" s="252">
        <v>1.45</v>
      </c>
      <c r="I436" s="253"/>
      <c r="J436" s="249"/>
      <c r="K436" s="249"/>
      <c r="L436" s="254"/>
      <c r="M436" s="255"/>
      <c r="N436" s="256"/>
      <c r="O436" s="256"/>
      <c r="P436" s="256"/>
      <c r="Q436" s="256"/>
      <c r="R436" s="256"/>
      <c r="S436" s="256"/>
      <c r="T436" s="25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8" t="s">
        <v>221</v>
      </c>
      <c r="AU436" s="258" t="s">
        <v>87</v>
      </c>
      <c r="AV436" s="14" t="s">
        <v>87</v>
      </c>
      <c r="AW436" s="14" t="s">
        <v>32</v>
      </c>
      <c r="AX436" s="14" t="s">
        <v>77</v>
      </c>
      <c r="AY436" s="258" t="s">
        <v>123</v>
      </c>
    </row>
    <row r="437" s="13" customFormat="1">
      <c r="A437" s="13"/>
      <c r="B437" s="237"/>
      <c r="C437" s="238"/>
      <c r="D437" s="239" t="s">
        <v>221</v>
      </c>
      <c r="E437" s="240" t="s">
        <v>1</v>
      </c>
      <c r="F437" s="241" t="s">
        <v>222</v>
      </c>
      <c r="G437" s="238"/>
      <c r="H437" s="240" t="s">
        <v>1</v>
      </c>
      <c r="I437" s="242"/>
      <c r="J437" s="238"/>
      <c r="K437" s="238"/>
      <c r="L437" s="243"/>
      <c r="M437" s="244"/>
      <c r="N437" s="245"/>
      <c r="O437" s="245"/>
      <c r="P437" s="245"/>
      <c r="Q437" s="245"/>
      <c r="R437" s="245"/>
      <c r="S437" s="245"/>
      <c r="T437" s="24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7" t="s">
        <v>221</v>
      </c>
      <c r="AU437" s="247" t="s">
        <v>87</v>
      </c>
      <c r="AV437" s="13" t="s">
        <v>85</v>
      </c>
      <c r="AW437" s="13" t="s">
        <v>32</v>
      </c>
      <c r="AX437" s="13" t="s">
        <v>77</v>
      </c>
      <c r="AY437" s="247" t="s">
        <v>123</v>
      </c>
    </row>
    <row r="438" s="14" customFormat="1">
      <c r="A438" s="14"/>
      <c r="B438" s="248"/>
      <c r="C438" s="249"/>
      <c r="D438" s="239" t="s">
        <v>221</v>
      </c>
      <c r="E438" s="250" t="s">
        <v>1</v>
      </c>
      <c r="F438" s="251" t="s">
        <v>530</v>
      </c>
      <c r="G438" s="249"/>
      <c r="H438" s="252">
        <v>2.5499999999999998</v>
      </c>
      <c r="I438" s="253"/>
      <c r="J438" s="249"/>
      <c r="K438" s="249"/>
      <c r="L438" s="254"/>
      <c r="M438" s="255"/>
      <c r="N438" s="256"/>
      <c r="O438" s="256"/>
      <c r="P438" s="256"/>
      <c r="Q438" s="256"/>
      <c r="R438" s="256"/>
      <c r="S438" s="256"/>
      <c r="T438" s="25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8" t="s">
        <v>221</v>
      </c>
      <c r="AU438" s="258" t="s">
        <v>87</v>
      </c>
      <c r="AV438" s="14" t="s">
        <v>87</v>
      </c>
      <c r="AW438" s="14" t="s">
        <v>32</v>
      </c>
      <c r="AX438" s="14" t="s">
        <v>77</v>
      </c>
      <c r="AY438" s="258" t="s">
        <v>123</v>
      </c>
    </row>
    <row r="439" s="15" customFormat="1">
      <c r="A439" s="15"/>
      <c r="B439" s="259"/>
      <c r="C439" s="260"/>
      <c r="D439" s="239" t="s">
        <v>221</v>
      </c>
      <c r="E439" s="261" t="s">
        <v>1</v>
      </c>
      <c r="F439" s="262" t="s">
        <v>254</v>
      </c>
      <c r="G439" s="260"/>
      <c r="H439" s="263">
        <v>4</v>
      </c>
      <c r="I439" s="264"/>
      <c r="J439" s="260"/>
      <c r="K439" s="260"/>
      <c r="L439" s="265"/>
      <c r="M439" s="266"/>
      <c r="N439" s="267"/>
      <c r="O439" s="267"/>
      <c r="P439" s="267"/>
      <c r="Q439" s="267"/>
      <c r="R439" s="267"/>
      <c r="S439" s="267"/>
      <c r="T439" s="268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9" t="s">
        <v>221</v>
      </c>
      <c r="AU439" s="269" t="s">
        <v>87</v>
      </c>
      <c r="AV439" s="15" t="s">
        <v>128</v>
      </c>
      <c r="AW439" s="15" t="s">
        <v>32</v>
      </c>
      <c r="AX439" s="15" t="s">
        <v>85</v>
      </c>
      <c r="AY439" s="269" t="s">
        <v>123</v>
      </c>
    </row>
    <row r="440" s="2" customFormat="1" ht="24.15" customHeight="1">
      <c r="A440" s="38"/>
      <c r="B440" s="39"/>
      <c r="C440" s="210" t="s">
        <v>531</v>
      </c>
      <c r="D440" s="210" t="s">
        <v>124</v>
      </c>
      <c r="E440" s="211" t="s">
        <v>532</v>
      </c>
      <c r="F440" s="212" t="s">
        <v>533</v>
      </c>
      <c r="G440" s="213" t="s">
        <v>127</v>
      </c>
      <c r="H440" s="214">
        <v>4</v>
      </c>
      <c r="I440" s="215"/>
      <c r="J440" s="216">
        <f>ROUND(I440*H440,2)</f>
        <v>0</v>
      </c>
      <c r="K440" s="212" t="s">
        <v>219</v>
      </c>
      <c r="L440" s="44"/>
      <c r="M440" s="217" t="s">
        <v>1</v>
      </c>
      <c r="N440" s="218" t="s">
        <v>42</v>
      </c>
      <c r="O440" s="91"/>
      <c r="P440" s="219">
        <f>O440*H440</f>
        <v>0</v>
      </c>
      <c r="Q440" s="219">
        <v>0.0027299999999999998</v>
      </c>
      <c r="R440" s="219">
        <f>Q440*H440</f>
        <v>0.010919999999999999</v>
      </c>
      <c r="S440" s="219">
        <v>0</v>
      </c>
      <c r="T440" s="220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1" t="s">
        <v>151</v>
      </c>
      <c r="AT440" s="221" t="s">
        <v>124</v>
      </c>
      <c r="AU440" s="221" t="s">
        <v>87</v>
      </c>
      <c r="AY440" s="17" t="s">
        <v>123</v>
      </c>
      <c r="BE440" s="222">
        <f>IF(N440="základní",J440,0)</f>
        <v>0</v>
      </c>
      <c r="BF440" s="222">
        <f>IF(N440="snížená",J440,0)</f>
        <v>0</v>
      </c>
      <c r="BG440" s="222">
        <f>IF(N440="zákl. přenesená",J440,0)</f>
        <v>0</v>
      </c>
      <c r="BH440" s="222">
        <f>IF(N440="sníž. přenesená",J440,0)</f>
        <v>0</v>
      </c>
      <c r="BI440" s="222">
        <f>IF(N440="nulová",J440,0)</f>
        <v>0</v>
      </c>
      <c r="BJ440" s="17" t="s">
        <v>85</v>
      </c>
      <c r="BK440" s="222">
        <f>ROUND(I440*H440,2)</f>
        <v>0</v>
      </c>
      <c r="BL440" s="17" t="s">
        <v>151</v>
      </c>
      <c r="BM440" s="221" t="s">
        <v>534</v>
      </c>
    </row>
    <row r="441" s="13" customFormat="1">
      <c r="A441" s="13"/>
      <c r="B441" s="237"/>
      <c r="C441" s="238"/>
      <c r="D441" s="239" t="s">
        <v>221</v>
      </c>
      <c r="E441" s="240" t="s">
        <v>1</v>
      </c>
      <c r="F441" s="241" t="s">
        <v>286</v>
      </c>
      <c r="G441" s="238"/>
      <c r="H441" s="240" t="s">
        <v>1</v>
      </c>
      <c r="I441" s="242"/>
      <c r="J441" s="238"/>
      <c r="K441" s="238"/>
      <c r="L441" s="243"/>
      <c r="M441" s="244"/>
      <c r="N441" s="245"/>
      <c r="O441" s="245"/>
      <c r="P441" s="245"/>
      <c r="Q441" s="245"/>
      <c r="R441" s="245"/>
      <c r="S441" s="245"/>
      <c r="T441" s="24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7" t="s">
        <v>221</v>
      </c>
      <c r="AU441" s="247" t="s">
        <v>87</v>
      </c>
      <c r="AV441" s="13" t="s">
        <v>85</v>
      </c>
      <c r="AW441" s="13" t="s">
        <v>32</v>
      </c>
      <c r="AX441" s="13" t="s">
        <v>77</v>
      </c>
      <c r="AY441" s="247" t="s">
        <v>123</v>
      </c>
    </row>
    <row r="442" s="14" customFormat="1">
      <c r="A442" s="14"/>
      <c r="B442" s="248"/>
      <c r="C442" s="249"/>
      <c r="D442" s="239" t="s">
        <v>221</v>
      </c>
      <c r="E442" s="250" t="s">
        <v>1</v>
      </c>
      <c r="F442" s="251" t="s">
        <v>529</v>
      </c>
      <c r="G442" s="249"/>
      <c r="H442" s="252">
        <v>1.45</v>
      </c>
      <c r="I442" s="253"/>
      <c r="J442" s="249"/>
      <c r="K442" s="249"/>
      <c r="L442" s="254"/>
      <c r="M442" s="255"/>
      <c r="N442" s="256"/>
      <c r="O442" s="256"/>
      <c r="P442" s="256"/>
      <c r="Q442" s="256"/>
      <c r="R442" s="256"/>
      <c r="S442" s="256"/>
      <c r="T442" s="257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8" t="s">
        <v>221</v>
      </c>
      <c r="AU442" s="258" t="s">
        <v>87</v>
      </c>
      <c r="AV442" s="14" t="s">
        <v>87</v>
      </c>
      <c r="AW442" s="14" t="s">
        <v>32</v>
      </c>
      <c r="AX442" s="14" t="s">
        <v>77</v>
      </c>
      <c r="AY442" s="258" t="s">
        <v>123</v>
      </c>
    </row>
    <row r="443" s="13" customFormat="1">
      <c r="A443" s="13"/>
      <c r="B443" s="237"/>
      <c r="C443" s="238"/>
      <c r="D443" s="239" t="s">
        <v>221</v>
      </c>
      <c r="E443" s="240" t="s">
        <v>1</v>
      </c>
      <c r="F443" s="241" t="s">
        <v>222</v>
      </c>
      <c r="G443" s="238"/>
      <c r="H443" s="240" t="s">
        <v>1</v>
      </c>
      <c r="I443" s="242"/>
      <c r="J443" s="238"/>
      <c r="K443" s="238"/>
      <c r="L443" s="243"/>
      <c r="M443" s="244"/>
      <c r="N443" s="245"/>
      <c r="O443" s="245"/>
      <c r="P443" s="245"/>
      <c r="Q443" s="245"/>
      <c r="R443" s="245"/>
      <c r="S443" s="245"/>
      <c r="T443" s="24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7" t="s">
        <v>221</v>
      </c>
      <c r="AU443" s="247" t="s">
        <v>87</v>
      </c>
      <c r="AV443" s="13" t="s">
        <v>85</v>
      </c>
      <c r="AW443" s="13" t="s">
        <v>32</v>
      </c>
      <c r="AX443" s="13" t="s">
        <v>77</v>
      </c>
      <c r="AY443" s="247" t="s">
        <v>123</v>
      </c>
    </row>
    <row r="444" s="14" customFormat="1">
      <c r="A444" s="14"/>
      <c r="B444" s="248"/>
      <c r="C444" s="249"/>
      <c r="D444" s="239" t="s">
        <v>221</v>
      </c>
      <c r="E444" s="250" t="s">
        <v>1</v>
      </c>
      <c r="F444" s="251" t="s">
        <v>530</v>
      </c>
      <c r="G444" s="249"/>
      <c r="H444" s="252">
        <v>2.5499999999999998</v>
      </c>
      <c r="I444" s="253"/>
      <c r="J444" s="249"/>
      <c r="K444" s="249"/>
      <c r="L444" s="254"/>
      <c r="M444" s="255"/>
      <c r="N444" s="256"/>
      <c r="O444" s="256"/>
      <c r="P444" s="256"/>
      <c r="Q444" s="256"/>
      <c r="R444" s="256"/>
      <c r="S444" s="256"/>
      <c r="T444" s="25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8" t="s">
        <v>221</v>
      </c>
      <c r="AU444" s="258" t="s">
        <v>87</v>
      </c>
      <c r="AV444" s="14" t="s">
        <v>87</v>
      </c>
      <c r="AW444" s="14" t="s">
        <v>32</v>
      </c>
      <c r="AX444" s="14" t="s">
        <v>77</v>
      </c>
      <c r="AY444" s="258" t="s">
        <v>123</v>
      </c>
    </row>
    <row r="445" s="15" customFormat="1">
      <c r="A445" s="15"/>
      <c r="B445" s="259"/>
      <c r="C445" s="260"/>
      <c r="D445" s="239" t="s">
        <v>221</v>
      </c>
      <c r="E445" s="261" t="s">
        <v>1</v>
      </c>
      <c r="F445" s="262" t="s">
        <v>254</v>
      </c>
      <c r="G445" s="260"/>
      <c r="H445" s="263">
        <v>4</v>
      </c>
      <c r="I445" s="264"/>
      <c r="J445" s="260"/>
      <c r="K445" s="260"/>
      <c r="L445" s="265"/>
      <c r="M445" s="266"/>
      <c r="N445" s="267"/>
      <c r="O445" s="267"/>
      <c r="P445" s="267"/>
      <c r="Q445" s="267"/>
      <c r="R445" s="267"/>
      <c r="S445" s="267"/>
      <c r="T445" s="268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9" t="s">
        <v>221</v>
      </c>
      <c r="AU445" s="269" t="s">
        <v>87</v>
      </c>
      <c r="AV445" s="15" t="s">
        <v>128</v>
      </c>
      <c r="AW445" s="15" t="s">
        <v>32</v>
      </c>
      <c r="AX445" s="15" t="s">
        <v>85</v>
      </c>
      <c r="AY445" s="269" t="s">
        <v>123</v>
      </c>
    </row>
    <row r="446" s="2" customFormat="1" ht="24.15" customHeight="1">
      <c r="A446" s="38"/>
      <c r="B446" s="39"/>
      <c r="C446" s="210" t="s">
        <v>535</v>
      </c>
      <c r="D446" s="210" t="s">
        <v>124</v>
      </c>
      <c r="E446" s="211" t="s">
        <v>536</v>
      </c>
      <c r="F446" s="212" t="s">
        <v>537</v>
      </c>
      <c r="G446" s="213" t="s">
        <v>428</v>
      </c>
      <c r="H446" s="214">
        <v>0.010999999999999999</v>
      </c>
      <c r="I446" s="215"/>
      <c r="J446" s="216">
        <f>ROUND(I446*H446,2)</f>
        <v>0</v>
      </c>
      <c r="K446" s="212" t="s">
        <v>219</v>
      </c>
      <c r="L446" s="44"/>
      <c r="M446" s="217" t="s">
        <v>1</v>
      </c>
      <c r="N446" s="218" t="s">
        <v>42</v>
      </c>
      <c r="O446" s="91"/>
      <c r="P446" s="219">
        <f>O446*H446</f>
        <v>0</v>
      </c>
      <c r="Q446" s="219">
        <v>0</v>
      </c>
      <c r="R446" s="219">
        <f>Q446*H446</f>
        <v>0</v>
      </c>
      <c r="S446" s="219">
        <v>0</v>
      </c>
      <c r="T446" s="220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1" t="s">
        <v>151</v>
      </c>
      <c r="AT446" s="221" t="s">
        <v>124</v>
      </c>
      <c r="AU446" s="221" t="s">
        <v>87</v>
      </c>
      <c r="AY446" s="17" t="s">
        <v>123</v>
      </c>
      <c r="BE446" s="222">
        <f>IF(N446="základní",J446,0)</f>
        <v>0</v>
      </c>
      <c r="BF446" s="222">
        <f>IF(N446="snížená",J446,0)</f>
        <v>0</v>
      </c>
      <c r="BG446" s="222">
        <f>IF(N446="zákl. přenesená",J446,0)</f>
        <v>0</v>
      </c>
      <c r="BH446" s="222">
        <f>IF(N446="sníž. přenesená",J446,0)</f>
        <v>0</v>
      </c>
      <c r="BI446" s="222">
        <f>IF(N446="nulová",J446,0)</f>
        <v>0</v>
      </c>
      <c r="BJ446" s="17" t="s">
        <v>85</v>
      </c>
      <c r="BK446" s="222">
        <f>ROUND(I446*H446,2)</f>
        <v>0</v>
      </c>
      <c r="BL446" s="17" t="s">
        <v>151</v>
      </c>
      <c r="BM446" s="221" t="s">
        <v>538</v>
      </c>
    </row>
    <row r="447" s="11" customFormat="1" ht="22.8" customHeight="1">
      <c r="A447" s="11"/>
      <c r="B447" s="196"/>
      <c r="C447" s="197"/>
      <c r="D447" s="198" t="s">
        <v>76</v>
      </c>
      <c r="E447" s="235" t="s">
        <v>539</v>
      </c>
      <c r="F447" s="235" t="s">
        <v>540</v>
      </c>
      <c r="G447" s="197"/>
      <c r="H447" s="197"/>
      <c r="I447" s="200"/>
      <c r="J447" s="236">
        <f>BK447</f>
        <v>0</v>
      </c>
      <c r="K447" s="197"/>
      <c r="L447" s="202"/>
      <c r="M447" s="203"/>
      <c r="N447" s="204"/>
      <c r="O447" s="204"/>
      <c r="P447" s="205">
        <f>SUM(P448:P492)</f>
        <v>0</v>
      </c>
      <c r="Q447" s="204"/>
      <c r="R447" s="205">
        <f>SUM(R448:R492)</f>
        <v>0.44242107000000003</v>
      </c>
      <c r="S447" s="204"/>
      <c r="T447" s="206">
        <f>SUM(T448:T492)</f>
        <v>0</v>
      </c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R447" s="207" t="s">
        <v>87</v>
      </c>
      <c r="AT447" s="208" t="s">
        <v>76</v>
      </c>
      <c r="AU447" s="208" t="s">
        <v>85</v>
      </c>
      <c r="AY447" s="207" t="s">
        <v>123</v>
      </c>
      <c r="BK447" s="209">
        <f>SUM(BK448:BK492)</f>
        <v>0</v>
      </c>
    </row>
    <row r="448" s="2" customFormat="1" ht="24.15" customHeight="1">
      <c r="A448" s="38"/>
      <c r="B448" s="39"/>
      <c r="C448" s="210" t="s">
        <v>541</v>
      </c>
      <c r="D448" s="210" t="s">
        <v>124</v>
      </c>
      <c r="E448" s="211" t="s">
        <v>542</v>
      </c>
      <c r="F448" s="212" t="s">
        <v>543</v>
      </c>
      <c r="G448" s="213" t="s">
        <v>158</v>
      </c>
      <c r="H448" s="214">
        <v>5.8010000000000002</v>
      </c>
      <c r="I448" s="215"/>
      <c r="J448" s="216">
        <f>ROUND(I448*H448,2)</f>
        <v>0</v>
      </c>
      <c r="K448" s="212" t="s">
        <v>219</v>
      </c>
      <c r="L448" s="44"/>
      <c r="M448" s="217" t="s">
        <v>1</v>
      </c>
      <c r="N448" s="218" t="s">
        <v>42</v>
      </c>
      <c r="O448" s="91"/>
      <c r="P448" s="219">
        <f>O448*H448</f>
        <v>0</v>
      </c>
      <c r="Q448" s="219">
        <v>0.00025999999999999998</v>
      </c>
      <c r="R448" s="219">
        <f>Q448*H448</f>
        <v>0.00150826</v>
      </c>
      <c r="S448" s="219">
        <v>0</v>
      </c>
      <c r="T448" s="220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1" t="s">
        <v>151</v>
      </c>
      <c r="AT448" s="221" t="s">
        <v>124</v>
      </c>
      <c r="AU448" s="221" t="s">
        <v>87</v>
      </c>
      <c r="AY448" s="17" t="s">
        <v>123</v>
      </c>
      <c r="BE448" s="222">
        <f>IF(N448="základní",J448,0)</f>
        <v>0</v>
      </c>
      <c r="BF448" s="222">
        <f>IF(N448="snížená",J448,0)</f>
        <v>0</v>
      </c>
      <c r="BG448" s="222">
        <f>IF(N448="zákl. přenesená",J448,0)</f>
        <v>0</v>
      </c>
      <c r="BH448" s="222">
        <f>IF(N448="sníž. přenesená",J448,0)</f>
        <v>0</v>
      </c>
      <c r="BI448" s="222">
        <f>IF(N448="nulová",J448,0)</f>
        <v>0</v>
      </c>
      <c r="BJ448" s="17" t="s">
        <v>85</v>
      </c>
      <c r="BK448" s="222">
        <f>ROUND(I448*H448,2)</f>
        <v>0</v>
      </c>
      <c r="BL448" s="17" t="s">
        <v>151</v>
      </c>
      <c r="BM448" s="221" t="s">
        <v>544</v>
      </c>
    </row>
    <row r="449" s="13" customFormat="1">
      <c r="A449" s="13"/>
      <c r="B449" s="237"/>
      <c r="C449" s="238"/>
      <c r="D449" s="239" t="s">
        <v>221</v>
      </c>
      <c r="E449" s="240" t="s">
        <v>1</v>
      </c>
      <c r="F449" s="241" t="s">
        <v>545</v>
      </c>
      <c r="G449" s="238"/>
      <c r="H449" s="240" t="s">
        <v>1</v>
      </c>
      <c r="I449" s="242"/>
      <c r="J449" s="238"/>
      <c r="K449" s="238"/>
      <c r="L449" s="243"/>
      <c r="M449" s="244"/>
      <c r="N449" s="245"/>
      <c r="O449" s="245"/>
      <c r="P449" s="245"/>
      <c r="Q449" s="245"/>
      <c r="R449" s="245"/>
      <c r="S449" s="245"/>
      <c r="T449" s="24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7" t="s">
        <v>221</v>
      </c>
      <c r="AU449" s="247" t="s">
        <v>87</v>
      </c>
      <c r="AV449" s="13" t="s">
        <v>85</v>
      </c>
      <c r="AW449" s="13" t="s">
        <v>32</v>
      </c>
      <c r="AX449" s="13" t="s">
        <v>77</v>
      </c>
      <c r="AY449" s="247" t="s">
        <v>123</v>
      </c>
    </row>
    <row r="450" s="14" customFormat="1">
      <c r="A450" s="14"/>
      <c r="B450" s="248"/>
      <c r="C450" s="249"/>
      <c r="D450" s="239" t="s">
        <v>221</v>
      </c>
      <c r="E450" s="250" t="s">
        <v>1</v>
      </c>
      <c r="F450" s="251" t="s">
        <v>392</v>
      </c>
      <c r="G450" s="249"/>
      <c r="H450" s="252">
        <v>2.1030000000000002</v>
      </c>
      <c r="I450" s="253"/>
      <c r="J450" s="249"/>
      <c r="K450" s="249"/>
      <c r="L450" s="254"/>
      <c r="M450" s="255"/>
      <c r="N450" s="256"/>
      <c r="O450" s="256"/>
      <c r="P450" s="256"/>
      <c r="Q450" s="256"/>
      <c r="R450" s="256"/>
      <c r="S450" s="256"/>
      <c r="T450" s="257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8" t="s">
        <v>221</v>
      </c>
      <c r="AU450" s="258" t="s">
        <v>87</v>
      </c>
      <c r="AV450" s="14" t="s">
        <v>87</v>
      </c>
      <c r="AW450" s="14" t="s">
        <v>32</v>
      </c>
      <c r="AX450" s="14" t="s">
        <v>77</v>
      </c>
      <c r="AY450" s="258" t="s">
        <v>123</v>
      </c>
    </row>
    <row r="451" s="13" customFormat="1">
      <c r="A451" s="13"/>
      <c r="B451" s="237"/>
      <c r="C451" s="238"/>
      <c r="D451" s="239" t="s">
        <v>221</v>
      </c>
      <c r="E451" s="240" t="s">
        <v>1</v>
      </c>
      <c r="F451" s="241" t="s">
        <v>546</v>
      </c>
      <c r="G451" s="238"/>
      <c r="H451" s="240" t="s">
        <v>1</v>
      </c>
      <c r="I451" s="242"/>
      <c r="J451" s="238"/>
      <c r="K451" s="238"/>
      <c r="L451" s="243"/>
      <c r="M451" s="244"/>
      <c r="N451" s="245"/>
      <c r="O451" s="245"/>
      <c r="P451" s="245"/>
      <c r="Q451" s="245"/>
      <c r="R451" s="245"/>
      <c r="S451" s="245"/>
      <c r="T451" s="24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7" t="s">
        <v>221</v>
      </c>
      <c r="AU451" s="247" t="s">
        <v>87</v>
      </c>
      <c r="AV451" s="13" t="s">
        <v>85</v>
      </c>
      <c r="AW451" s="13" t="s">
        <v>32</v>
      </c>
      <c r="AX451" s="13" t="s">
        <v>77</v>
      </c>
      <c r="AY451" s="247" t="s">
        <v>123</v>
      </c>
    </row>
    <row r="452" s="14" customFormat="1">
      <c r="A452" s="14"/>
      <c r="B452" s="248"/>
      <c r="C452" s="249"/>
      <c r="D452" s="239" t="s">
        <v>221</v>
      </c>
      <c r="E452" s="250" t="s">
        <v>1</v>
      </c>
      <c r="F452" s="251" t="s">
        <v>547</v>
      </c>
      <c r="G452" s="249"/>
      <c r="H452" s="252">
        <v>3.698</v>
      </c>
      <c r="I452" s="253"/>
      <c r="J452" s="249"/>
      <c r="K452" s="249"/>
      <c r="L452" s="254"/>
      <c r="M452" s="255"/>
      <c r="N452" s="256"/>
      <c r="O452" s="256"/>
      <c r="P452" s="256"/>
      <c r="Q452" s="256"/>
      <c r="R452" s="256"/>
      <c r="S452" s="256"/>
      <c r="T452" s="25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8" t="s">
        <v>221</v>
      </c>
      <c r="AU452" s="258" t="s">
        <v>87</v>
      </c>
      <c r="AV452" s="14" t="s">
        <v>87</v>
      </c>
      <c r="AW452" s="14" t="s">
        <v>32</v>
      </c>
      <c r="AX452" s="14" t="s">
        <v>77</v>
      </c>
      <c r="AY452" s="258" t="s">
        <v>123</v>
      </c>
    </row>
    <row r="453" s="15" customFormat="1">
      <c r="A453" s="15"/>
      <c r="B453" s="259"/>
      <c r="C453" s="260"/>
      <c r="D453" s="239" t="s">
        <v>221</v>
      </c>
      <c r="E453" s="261" t="s">
        <v>1</v>
      </c>
      <c r="F453" s="262" t="s">
        <v>254</v>
      </c>
      <c r="G453" s="260"/>
      <c r="H453" s="263">
        <v>5.8010000000000002</v>
      </c>
      <c r="I453" s="264"/>
      <c r="J453" s="260"/>
      <c r="K453" s="260"/>
      <c r="L453" s="265"/>
      <c r="M453" s="266"/>
      <c r="N453" s="267"/>
      <c r="O453" s="267"/>
      <c r="P453" s="267"/>
      <c r="Q453" s="267"/>
      <c r="R453" s="267"/>
      <c r="S453" s="267"/>
      <c r="T453" s="268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9" t="s">
        <v>221</v>
      </c>
      <c r="AU453" s="269" t="s">
        <v>87</v>
      </c>
      <c r="AV453" s="15" t="s">
        <v>128</v>
      </c>
      <c r="AW453" s="15" t="s">
        <v>32</v>
      </c>
      <c r="AX453" s="15" t="s">
        <v>85</v>
      </c>
      <c r="AY453" s="269" t="s">
        <v>123</v>
      </c>
    </row>
    <row r="454" s="2" customFormat="1" ht="24.15" customHeight="1">
      <c r="A454" s="38"/>
      <c r="B454" s="39"/>
      <c r="C454" s="270" t="s">
        <v>548</v>
      </c>
      <c r="D454" s="270" t="s">
        <v>458</v>
      </c>
      <c r="E454" s="271" t="s">
        <v>549</v>
      </c>
      <c r="F454" s="272" t="s">
        <v>550</v>
      </c>
      <c r="G454" s="273" t="s">
        <v>158</v>
      </c>
      <c r="H454" s="274">
        <v>5.8010000000000002</v>
      </c>
      <c r="I454" s="275"/>
      <c r="J454" s="276">
        <f>ROUND(I454*H454,2)</f>
        <v>0</v>
      </c>
      <c r="K454" s="272" t="s">
        <v>219</v>
      </c>
      <c r="L454" s="277"/>
      <c r="M454" s="278" t="s">
        <v>1</v>
      </c>
      <c r="N454" s="279" t="s">
        <v>42</v>
      </c>
      <c r="O454" s="91"/>
      <c r="P454" s="219">
        <f>O454*H454</f>
        <v>0</v>
      </c>
      <c r="Q454" s="219">
        <v>0.036810000000000002</v>
      </c>
      <c r="R454" s="219">
        <f>Q454*H454</f>
        <v>0.21353481000000002</v>
      </c>
      <c r="S454" s="219">
        <v>0</v>
      </c>
      <c r="T454" s="220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21" t="s">
        <v>186</v>
      </c>
      <c r="AT454" s="221" t="s">
        <v>458</v>
      </c>
      <c r="AU454" s="221" t="s">
        <v>87</v>
      </c>
      <c r="AY454" s="17" t="s">
        <v>123</v>
      </c>
      <c r="BE454" s="222">
        <f>IF(N454="základní",J454,0)</f>
        <v>0</v>
      </c>
      <c r="BF454" s="222">
        <f>IF(N454="snížená",J454,0)</f>
        <v>0</v>
      </c>
      <c r="BG454" s="222">
        <f>IF(N454="zákl. přenesená",J454,0)</f>
        <v>0</v>
      </c>
      <c r="BH454" s="222">
        <f>IF(N454="sníž. přenesená",J454,0)</f>
        <v>0</v>
      </c>
      <c r="BI454" s="222">
        <f>IF(N454="nulová",J454,0)</f>
        <v>0</v>
      </c>
      <c r="BJ454" s="17" t="s">
        <v>85</v>
      </c>
      <c r="BK454" s="222">
        <f>ROUND(I454*H454,2)</f>
        <v>0</v>
      </c>
      <c r="BL454" s="17" t="s">
        <v>151</v>
      </c>
      <c r="BM454" s="221" t="s">
        <v>551</v>
      </c>
    </row>
    <row r="455" s="2" customFormat="1" ht="24.15" customHeight="1">
      <c r="A455" s="38"/>
      <c r="B455" s="39"/>
      <c r="C455" s="210" t="s">
        <v>552</v>
      </c>
      <c r="D455" s="210" t="s">
        <v>124</v>
      </c>
      <c r="E455" s="211" t="s">
        <v>553</v>
      </c>
      <c r="F455" s="212" t="s">
        <v>554</v>
      </c>
      <c r="G455" s="213" t="s">
        <v>234</v>
      </c>
      <c r="H455" s="214">
        <v>5</v>
      </c>
      <c r="I455" s="215"/>
      <c r="J455" s="216">
        <f>ROUND(I455*H455,2)</f>
        <v>0</v>
      </c>
      <c r="K455" s="212" t="s">
        <v>219</v>
      </c>
      <c r="L455" s="44"/>
      <c r="M455" s="217" t="s">
        <v>1</v>
      </c>
      <c r="N455" s="218" t="s">
        <v>42</v>
      </c>
      <c r="O455" s="91"/>
      <c r="P455" s="219">
        <f>O455*H455</f>
        <v>0</v>
      </c>
      <c r="Q455" s="219">
        <v>0</v>
      </c>
      <c r="R455" s="219">
        <f>Q455*H455</f>
        <v>0</v>
      </c>
      <c r="S455" s="219">
        <v>0</v>
      </c>
      <c r="T455" s="220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1" t="s">
        <v>151</v>
      </c>
      <c r="AT455" s="221" t="s">
        <v>124</v>
      </c>
      <c r="AU455" s="221" t="s">
        <v>87</v>
      </c>
      <c r="AY455" s="17" t="s">
        <v>123</v>
      </c>
      <c r="BE455" s="222">
        <f>IF(N455="základní",J455,0)</f>
        <v>0</v>
      </c>
      <c r="BF455" s="222">
        <f>IF(N455="snížená",J455,0)</f>
        <v>0</v>
      </c>
      <c r="BG455" s="222">
        <f>IF(N455="zákl. přenesená",J455,0)</f>
        <v>0</v>
      </c>
      <c r="BH455" s="222">
        <f>IF(N455="sníž. přenesená",J455,0)</f>
        <v>0</v>
      </c>
      <c r="BI455" s="222">
        <f>IF(N455="nulová",J455,0)</f>
        <v>0</v>
      </c>
      <c r="BJ455" s="17" t="s">
        <v>85</v>
      </c>
      <c r="BK455" s="222">
        <f>ROUND(I455*H455,2)</f>
        <v>0</v>
      </c>
      <c r="BL455" s="17" t="s">
        <v>151</v>
      </c>
      <c r="BM455" s="221" t="s">
        <v>555</v>
      </c>
    </row>
    <row r="456" s="13" customFormat="1">
      <c r="A456" s="13"/>
      <c r="B456" s="237"/>
      <c r="C456" s="238"/>
      <c r="D456" s="239" t="s">
        <v>221</v>
      </c>
      <c r="E456" s="240" t="s">
        <v>1</v>
      </c>
      <c r="F456" s="241" t="s">
        <v>176</v>
      </c>
      <c r="G456" s="238"/>
      <c r="H456" s="240" t="s">
        <v>1</v>
      </c>
      <c r="I456" s="242"/>
      <c r="J456" s="238"/>
      <c r="K456" s="238"/>
      <c r="L456" s="243"/>
      <c r="M456" s="244"/>
      <c r="N456" s="245"/>
      <c r="O456" s="245"/>
      <c r="P456" s="245"/>
      <c r="Q456" s="245"/>
      <c r="R456" s="245"/>
      <c r="S456" s="245"/>
      <c r="T456" s="24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7" t="s">
        <v>221</v>
      </c>
      <c r="AU456" s="247" t="s">
        <v>87</v>
      </c>
      <c r="AV456" s="13" t="s">
        <v>85</v>
      </c>
      <c r="AW456" s="13" t="s">
        <v>32</v>
      </c>
      <c r="AX456" s="13" t="s">
        <v>77</v>
      </c>
      <c r="AY456" s="247" t="s">
        <v>123</v>
      </c>
    </row>
    <row r="457" s="14" customFormat="1">
      <c r="A457" s="14"/>
      <c r="B457" s="248"/>
      <c r="C457" s="249"/>
      <c r="D457" s="239" t="s">
        <v>221</v>
      </c>
      <c r="E457" s="250" t="s">
        <v>1</v>
      </c>
      <c r="F457" s="251" t="s">
        <v>128</v>
      </c>
      <c r="G457" s="249"/>
      <c r="H457" s="252">
        <v>4</v>
      </c>
      <c r="I457" s="253"/>
      <c r="J457" s="249"/>
      <c r="K457" s="249"/>
      <c r="L457" s="254"/>
      <c r="M457" s="255"/>
      <c r="N457" s="256"/>
      <c r="O457" s="256"/>
      <c r="P457" s="256"/>
      <c r="Q457" s="256"/>
      <c r="R457" s="256"/>
      <c r="S457" s="256"/>
      <c r="T457" s="257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8" t="s">
        <v>221</v>
      </c>
      <c r="AU457" s="258" t="s">
        <v>87</v>
      </c>
      <c r="AV457" s="14" t="s">
        <v>87</v>
      </c>
      <c r="AW457" s="14" t="s">
        <v>32</v>
      </c>
      <c r="AX457" s="14" t="s">
        <v>77</v>
      </c>
      <c r="AY457" s="258" t="s">
        <v>123</v>
      </c>
    </row>
    <row r="458" s="13" customFormat="1">
      <c r="A458" s="13"/>
      <c r="B458" s="237"/>
      <c r="C458" s="238"/>
      <c r="D458" s="239" t="s">
        <v>221</v>
      </c>
      <c r="E458" s="240" t="s">
        <v>1</v>
      </c>
      <c r="F458" s="241" t="s">
        <v>236</v>
      </c>
      <c r="G458" s="238"/>
      <c r="H458" s="240" t="s">
        <v>1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7" t="s">
        <v>221</v>
      </c>
      <c r="AU458" s="247" t="s">
        <v>87</v>
      </c>
      <c r="AV458" s="13" t="s">
        <v>85</v>
      </c>
      <c r="AW458" s="13" t="s">
        <v>32</v>
      </c>
      <c r="AX458" s="13" t="s">
        <v>77</v>
      </c>
      <c r="AY458" s="247" t="s">
        <v>123</v>
      </c>
    </row>
    <row r="459" s="14" customFormat="1">
      <c r="A459" s="14"/>
      <c r="B459" s="248"/>
      <c r="C459" s="249"/>
      <c r="D459" s="239" t="s">
        <v>221</v>
      </c>
      <c r="E459" s="250" t="s">
        <v>1</v>
      </c>
      <c r="F459" s="251" t="s">
        <v>85</v>
      </c>
      <c r="G459" s="249"/>
      <c r="H459" s="252">
        <v>1</v>
      </c>
      <c r="I459" s="253"/>
      <c r="J459" s="249"/>
      <c r="K459" s="249"/>
      <c r="L459" s="254"/>
      <c r="M459" s="255"/>
      <c r="N459" s="256"/>
      <c r="O459" s="256"/>
      <c r="P459" s="256"/>
      <c r="Q459" s="256"/>
      <c r="R459" s="256"/>
      <c r="S459" s="256"/>
      <c r="T459" s="257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8" t="s">
        <v>221</v>
      </c>
      <c r="AU459" s="258" t="s">
        <v>87</v>
      </c>
      <c r="AV459" s="14" t="s">
        <v>87</v>
      </c>
      <c r="AW459" s="14" t="s">
        <v>32</v>
      </c>
      <c r="AX459" s="14" t="s">
        <v>77</v>
      </c>
      <c r="AY459" s="258" t="s">
        <v>123</v>
      </c>
    </row>
    <row r="460" s="15" customFormat="1">
      <c r="A460" s="15"/>
      <c r="B460" s="259"/>
      <c r="C460" s="260"/>
      <c r="D460" s="239" t="s">
        <v>221</v>
      </c>
      <c r="E460" s="261" t="s">
        <v>1</v>
      </c>
      <c r="F460" s="262" t="s">
        <v>254</v>
      </c>
      <c r="G460" s="260"/>
      <c r="H460" s="263">
        <v>5</v>
      </c>
      <c r="I460" s="264"/>
      <c r="J460" s="260"/>
      <c r="K460" s="260"/>
      <c r="L460" s="265"/>
      <c r="M460" s="266"/>
      <c r="N460" s="267"/>
      <c r="O460" s="267"/>
      <c r="P460" s="267"/>
      <c r="Q460" s="267"/>
      <c r="R460" s="267"/>
      <c r="S460" s="267"/>
      <c r="T460" s="268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9" t="s">
        <v>221</v>
      </c>
      <c r="AU460" s="269" t="s">
        <v>87</v>
      </c>
      <c r="AV460" s="15" t="s">
        <v>128</v>
      </c>
      <c r="AW460" s="15" t="s">
        <v>32</v>
      </c>
      <c r="AX460" s="15" t="s">
        <v>85</v>
      </c>
      <c r="AY460" s="269" t="s">
        <v>123</v>
      </c>
    </row>
    <row r="461" s="2" customFormat="1" ht="24.15" customHeight="1">
      <c r="A461" s="38"/>
      <c r="B461" s="39"/>
      <c r="C461" s="270" t="s">
        <v>556</v>
      </c>
      <c r="D461" s="270" t="s">
        <v>458</v>
      </c>
      <c r="E461" s="271" t="s">
        <v>557</v>
      </c>
      <c r="F461" s="272" t="s">
        <v>558</v>
      </c>
      <c r="G461" s="273" t="s">
        <v>234</v>
      </c>
      <c r="H461" s="274">
        <v>1</v>
      </c>
      <c r="I461" s="275"/>
      <c r="J461" s="276">
        <f>ROUND(I461*H461,2)</f>
        <v>0</v>
      </c>
      <c r="K461" s="272" t="s">
        <v>219</v>
      </c>
      <c r="L461" s="277"/>
      <c r="M461" s="278" t="s">
        <v>1</v>
      </c>
      <c r="N461" s="279" t="s">
        <v>42</v>
      </c>
      <c r="O461" s="91"/>
      <c r="P461" s="219">
        <f>O461*H461</f>
        <v>0</v>
      </c>
      <c r="Q461" s="219">
        <v>0.016</v>
      </c>
      <c r="R461" s="219">
        <f>Q461*H461</f>
        <v>0.016</v>
      </c>
      <c r="S461" s="219">
        <v>0</v>
      </c>
      <c r="T461" s="220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21" t="s">
        <v>186</v>
      </c>
      <c r="AT461" s="221" t="s">
        <v>458</v>
      </c>
      <c r="AU461" s="221" t="s">
        <v>87</v>
      </c>
      <c r="AY461" s="17" t="s">
        <v>123</v>
      </c>
      <c r="BE461" s="222">
        <f>IF(N461="základní",J461,0)</f>
        <v>0</v>
      </c>
      <c r="BF461" s="222">
        <f>IF(N461="snížená",J461,0)</f>
        <v>0</v>
      </c>
      <c r="BG461" s="222">
        <f>IF(N461="zákl. přenesená",J461,0)</f>
        <v>0</v>
      </c>
      <c r="BH461" s="222">
        <f>IF(N461="sníž. přenesená",J461,0)</f>
        <v>0</v>
      </c>
      <c r="BI461" s="222">
        <f>IF(N461="nulová",J461,0)</f>
        <v>0</v>
      </c>
      <c r="BJ461" s="17" t="s">
        <v>85</v>
      </c>
      <c r="BK461" s="222">
        <f>ROUND(I461*H461,2)</f>
        <v>0</v>
      </c>
      <c r="BL461" s="17" t="s">
        <v>151</v>
      </c>
      <c r="BM461" s="221" t="s">
        <v>559</v>
      </c>
    </row>
    <row r="462" s="13" customFormat="1">
      <c r="A462" s="13"/>
      <c r="B462" s="237"/>
      <c r="C462" s="238"/>
      <c r="D462" s="239" t="s">
        <v>221</v>
      </c>
      <c r="E462" s="240" t="s">
        <v>1</v>
      </c>
      <c r="F462" s="241" t="s">
        <v>236</v>
      </c>
      <c r="G462" s="238"/>
      <c r="H462" s="240" t="s">
        <v>1</v>
      </c>
      <c r="I462" s="242"/>
      <c r="J462" s="238"/>
      <c r="K462" s="238"/>
      <c r="L462" s="243"/>
      <c r="M462" s="244"/>
      <c r="N462" s="245"/>
      <c r="O462" s="245"/>
      <c r="P462" s="245"/>
      <c r="Q462" s="245"/>
      <c r="R462" s="245"/>
      <c r="S462" s="245"/>
      <c r="T462" s="246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7" t="s">
        <v>221</v>
      </c>
      <c r="AU462" s="247" t="s">
        <v>87</v>
      </c>
      <c r="AV462" s="13" t="s">
        <v>85</v>
      </c>
      <c r="AW462" s="13" t="s">
        <v>32</v>
      </c>
      <c r="AX462" s="13" t="s">
        <v>77</v>
      </c>
      <c r="AY462" s="247" t="s">
        <v>123</v>
      </c>
    </row>
    <row r="463" s="14" customFormat="1">
      <c r="A463" s="14"/>
      <c r="B463" s="248"/>
      <c r="C463" s="249"/>
      <c r="D463" s="239" t="s">
        <v>221</v>
      </c>
      <c r="E463" s="250" t="s">
        <v>1</v>
      </c>
      <c r="F463" s="251" t="s">
        <v>85</v>
      </c>
      <c r="G463" s="249"/>
      <c r="H463" s="252">
        <v>1</v>
      </c>
      <c r="I463" s="253"/>
      <c r="J463" s="249"/>
      <c r="K463" s="249"/>
      <c r="L463" s="254"/>
      <c r="M463" s="255"/>
      <c r="N463" s="256"/>
      <c r="O463" s="256"/>
      <c r="P463" s="256"/>
      <c r="Q463" s="256"/>
      <c r="R463" s="256"/>
      <c r="S463" s="256"/>
      <c r="T463" s="257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8" t="s">
        <v>221</v>
      </c>
      <c r="AU463" s="258" t="s">
        <v>87</v>
      </c>
      <c r="AV463" s="14" t="s">
        <v>87</v>
      </c>
      <c r="AW463" s="14" t="s">
        <v>32</v>
      </c>
      <c r="AX463" s="14" t="s">
        <v>85</v>
      </c>
      <c r="AY463" s="258" t="s">
        <v>123</v>
      </c>
    </row>
    <row r="464" s="2" customFormat="1" ht="24.15" customHeight="1">
      <c r="A464" s="38"/>
      <c r="B464" s="39"/>
      <c r="C464" s="270" t="s">
        <v>560</v>
      </c>
      <c r="D464" s="270" t="s">
        <v>458</v>
      </c>
      <c r="E464" s="271" t="s">
        <v>561</v>
      </c>
      <c r="F464" s="272" t="s">
        <v>562</v>
      </c>
      <c r="G464" s="273" t="s">
        <v>234</v>
      </c>
      <c r="H464" s="274">
        <v>4</v>
      </c>
      <c r="I464" s="275"/>
      <c r="J464" s="276">
        <f>ROUND(I464*H464,2)</f>
        <v>0</v>
      </c>
      <c r="K464" s="272" t="s">
        <v>219</v>
      </c>
      <c r="L464" s="277"/>
      <c r="M464" s="278" t="s">
        <v>1</v>
      </c>
      <c r="N464" s="279" t="s">
        <v>42</v>
      </c>
      <c r="O464" s="91"/>
      <c r="P464" s="219">
        <f>O464*H464</f>
        <v>0</v>
      </c>
      <c r="Q464" s="219">
        <v>0.0195</v>
      </c>
      <c r="R464" s="219">
        <f>Q464*H464</f>
        <v>0.078</v>
      </c>
      <c r="S464" s="219">
        <v>0</v>
      </c>
      <c r="T464" s="220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1" t="s">
        <v>186</v>
      </c>
      <c r="AT464" s="221" t="s">
        <v>458</v>
      </c>
      <c r="AU464" s="221" t="s">
        <v>87</v>
      </c>
      <c r="AY464" s="17" t="s">
        <v>123</v>
      </c>
      <c r="BE464" s="222">
        <f>IF(N464="základní",J464,0)</f>
        <v>0</v>
      </c>
      <c r="BF464" s="222">
        <f>IF(N464="snížená",J464,0)</f>
        <v>0</v>
      </c>
      <c r="BG464" s="222">
        <f>IF(N464="zákl. přenesená",J464,0)</f>
        <v>0</v>
      </c>
      <c r="BH464" s="222">
        <f>IF(N464="sníž. přenesená",J464,0)</f>
        <v>0</v>
      </c>
      <c r="BI464" s="222">
        <f>IF(N464="nulová",J464,0)</f>
        <v>0</v>
      </c>
      <c r="BJ464" s="17" t="s">
        <v>85</v>
      </c>
      <c r="BK464" s="222">
        <f>ROUND(I464*H464,2)</f>
        <v>0</v>
      </c>
      <c r="BL464" s="17" t="s">
        <v>151</v>
      </c>
      <c r="BM464" s="221" t="s">
        <v>563</v>
      </c>
    </row>
    <row r="465" s="13" customFormat="1">
      <c r="A465" s="13"/>
      <c r="B465" s="237"/>
      <c r="C465" s="238"/>
      <c r="D465" s="239" t="s">
        <v>221</v>
      </c>
      <c r="E465" s="240" t="s">
        <v>1</v>
      </c>
      <c r="F465" s="241" t="s">
        <v>176</v>
      </c>
      <c r="G465" s="238"/>
      <c r="H465" s="240" t="s">
        <v>1</v>
      </c>
      <c r="I465" s="242"/>
      <c r="J465" s="238"/>
      <c r="K465" s="238"/>
      <c r="L465" s="243"/>
      <c r="M465" s="244"/>
      <c r="N465" s="245"/>
      <c r="O465" s="245"/>
      <c r="P465" s="245"/>
      <c r="Q465" s="245"/>
      <c r="R465" s="245"/>
      <c r="S465" s="245"/>
      <c r="T465" s="24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7" t="s">
        <v>221</v>
      </c>
      <c r="AU465" s="247" t="s">
        <v>87</v>
      </c>
      <c r="AV465" s="13" t="s">
        <v>85</v>
      </c>
      <c r="AW465" s="13" t="s">
        <v>32</v>
      </c>
      <c r="AX465" s="13" t="s">
        <v>77</v>
      </c>
      <c r="AY465" s="247" t="s">
        <v>123</v>
      </c>
    </row>
    <row r="466" s="14" customFormat="1">
      <c r="A466" s="14"/>
      <c r="B466" s="248"/>
      <c r="C466" s="249"/>
      <c r="D466" s="239" t="s">
        <v>221</v>
      </c>
      <c r="E466" s="250" t="s">
        <v>1</v>
      </c>
      <c r="F466" s="251" t="s">
        <v>128</v>
      </c>
      <c r="G466" s="249"/>
      <c r="H466" s="252">
        <v>4</v>
      </c>
      <c r="I466" s="253"/>
      <c r="J466" s="249"/>
      <c r="K466" s="249"/>
      <c r="L466" s="254"/>
      <c r="M466" s="255"/>
      <c r="N466" s="256"/>
      <c r="O466" s="256"/>
      <c r="P466" s="256"/>
      <c r="Q466" s="256"/>
      <c r="R466" s="256"/>
      <c r="S466" s="256"/>
      <c r="T466" s="257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8" t="s">
        <v>221</v>
      </c>
      <c r="AU466" s="258" t="s">
        <v>87</v>
      </c>
      <c r="AV466" s="14" t="s">
        <v>87</v>
      </c>
      <c r="AW466" s="14" t="s">
        <v>32</v>
      </c>
      <c r="AX466" s="14" t="s">
        <v>85</v>
      </c>
      <c r="AY466" s="258" t="s">
        <v>123</v>
      </c>
    </row>
    <row r="467" s="2" customFormat="1" ht="24.15" customHeight="1">
      <c r="A467" s="38"/>
      <c r="B467" s="39"/>
      <c r="C467" s="210" t="s">
        <v>564</v>
      </c>
      <c r="D467" s="210" t="s">
        <v>124</v>
      </c>
      <c r="E467" s="211" t="s">
        <v>565</v>
      </c>
      <c r="F467" s="212" t="s">
        <v>566</v>
      </c>
      <c r="G467" s="213" t="s">
        <v>234</v>
      </c>
      <c r="H467" s="214">
        <v>1</v>
      </c>
      <c r="I467" s="215"/>
      <c r="J467" s="216">
        <f>ROUND(I467*H467,2)</f>
        <v>0</v>
      </c>
      <c r="K467" s="212" t="s">
        <v>219</v>
      </c>
      <c r="L467" s="44"/>
      <c r="M467" s="217" t="s">
        <v>1</v>
      </c>
      <c r="N467" s="218" t="s">
        <v>42</v>
      </c>
      <c r="O467" s="91"/>
      <c r="P467" s="219">
        <f>O467*H467</f>
        <v>0</v>
      </c>
      <c r="Q467" s="219">
        <v>0</v>
      </c>
      <c r="R467" s="219">
        <f>Q467*H467</f>
        <v>0</v>
      </c>
      <c r="S467" s="219">
        <v>0</v>
      </c>
      <c r="T467" s="220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1" t="s">
        <v>151</v>
      </c>
      <c r="AT467" s="221" t="s">
        <v>124</v>
      </c>
      <c r="AU467" s="221" t="s">
        <v>87</v>
      </c>
      <c r="AY467" s="17" t="s">
        <v>123</v>
      </c>
      <c r="BE467" s="222">
        <f>IF(N467="základní",J467,0)</f>
        <v>0</v>
      </c>
      <c r="BF467" s="222">
        <f>IF(N467="snížená",J467,0)</f>
        <v>0</v>
      </c>
      <c r="BG467" s="222">
        <f>IF(N467="zákl. přenesená",J467,0)</f>
        <v>0</v>
      </c>
      <c r="BH467" s="222">
        <f>IF(N467="sníž. přenesená",J467,0)</f>
        <v>0</v>
      </c>
      <c r="BI467" s="222">
        <f>IF(N467="nulová",J467,0)</f>
        <v>0</v>
      </c>
      <c r="BJ467" s="17" t="s">
        <v>85</v>
      </c>
      <c r="BK467" s="222">
        <f>ROUND(I467*H467,2)</f>
        <v>0</v>
      </c>
      <c r="BL467" s="17" t="s">
        <v>151</v>
      </c>
      <c r="BM467" s="221" t="s">
        <v>567</v>
      </c>
    </row>
    <row r="468" s="13" customFormat="1">
      <c r="A468" s="13"/>
      <c r="B468" s="237"/>
      <c r="C468" s="238"/>
      <c r="D468" s="239" t="s">
        <v>221</v>
      </c>
      <c r="E468" s="240" t="s">
        <v>1</v>
      </c>
      <c r="F468" s="241" t="s">
        <v>164</v>
      </c>
      <c r="G468" s="238"/>
      <c r="H468" s="240" t="s">
        <v>1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7" t="s">
        <v>221</v>
      </c>
      <c r="AU468" s="247" t="s">
        <v>87</v>
      </c>
      <c r="AV468" s="13" t="s">
        <v>85</v>
      </c>
      <c r="AW468" s="13" t="s">
        <v>32</v>
      </c>
      <c r="AX468" s="13" t="s">
        <v>77</v>
      </c>
      <c r="AY468" s="247" t="s">
        <v>123</v>
      </c>
    </row>
    <row r="469" s="14" customFormat="1">
      <c r="A469" s="14"/>
      <c r="B469" s="248"/>
      <c r="C469" s="249"/>
      <c r="D469" s="239" t="s">
        <v>221</v>
      </c>
      <c r="E469" s="250" t="s">
        <v>1</v>
      </c>
      <c r="F469" s="251" t="s">
        <v>85</v>
      </c>
      <c r="G469" s="249"/>
      <c r="H469" s="252">
        <v>1</v>
      </c>
      <c r="I469" s="253"/>
      <c r="J469" s="249"/>
      <c r="K469" s="249"/>
      <c r="L469" s="254"/>
      <c r="M469" s="255"/>
      <c r="N469" s="256"/>
      <c r="O469" s="256"/>
      <c r="P469" s="256"/>
      <c r="Q469" s="256"/>
      <c r="R469" s="256"/>
      <c r="S469" s="256"/>
      <c r="T469" s="257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8" t="s">
        <v>221</v>
      </c>
      <c r="AU469" s="258" t="s">
        <v>87</v>
      </c>
      <c r="AV469" s="14" t="s">
        <v>87</v>
      </c>
      <c r="AW469" s="14" t="s">
        <v>32</v>
      </c>
      <c r="AX469" s="14" t="s">
        <v>85</v>
      </c>
      <c r="AY469" s="258" t="s">
        <v>123</v>
      </c>
    </row>
    <row r="470" s="2" customFormat="1" ht="33" customHeight="1">
      <c r="A470" s="38"/>
      <c r="B470" s="39"/>
      <c r="C470" s="270" t="s">
        <v>568</v>
      </c>
      <c r="D470" s="270" t="s">
        <v>458</v>
      </c>
      <c r="E470" s="271" t="s">
        <v>569</v>
      </c>
      <c r="F470" s="272" t="s">
        <v>570</v>
      </c>
      <c r="G470" s="273" t="s">
        <v>234</v>
      </c>
      <c r="H470" s="274">
        <v>1</v>
      </c>
      <c r="I470" s="275"/>
      <c r="J470" s="276">
        <f>ROUND(I470*H470,2)</f>
        <v>0</v>
      </c>
      <c r="K470" s="272" t="s">
        <v>219</v>
      </c>
      <c r="L470" s="277"/>
      <c r="M470" s="278" t="s">
        <v>1</v>
      </c>
      <c r="N470" s="279" t="s">
        <v>42</v>
      </c>
      <c r="O470" s="91"/>
      <c r="P470" s="219">
        <f>O470*H470</f>
        <v>0</v>
      </c>
      <c r="Q470" s="219">
        <v>0.047559999999999998</v>
      </c>
      <c r="R470" s="219">
        <f>Q470*H470</f>
        <v>0.047559999999999998</v>
      </c>
      <c r="S470" s="219">
        <v>0</v>
      </c>
      <c r="T470" s="220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21" t="s">
        <v>186</v>
      </c>
      <c r="AT470" s="221" t="s">
        <v>458</v>
      </c>
      <c r="AU470" s="221" t="s">
        <v>87</v>
      </c>
      <c r="AY470" s="17" t="s">
        <v>123</v>
      </c>
      <c r="BE470" s="222">
        <f>IF(N470="základní",J470,0)</f>
        <v>0</v>
      </c>
      <c r="BF470" s="222">
        <f>IF(N470="snížená",J470,0)</f>
        <v>0</v>
      </c>
      <c r="BG470" s="222">
        <f>IF(N470="zákl. přenesená",J470,0)</f>
        <v>0</v>
      </c>
      <c r="BH470" s="222">
        <f>IF(N470="sníž. přenesená",J470,0)</f>
        <v>0</v>
      </c>
      <c r="BI470" s="222">
        <f>IF(N470="nulová",J470,0)</f>
        <v>0</v>
      </c>
      <c r="BJ470" s="17" t="s">
        <v>85</v>
      </c>
      <c r="BK470" s="222">
        <f>ROUND(I470*H470,2)</f>
        <v>0</v>
      </c>
      <c r="BL470" s="17" t="s">
        <v>151</v>
      </c>
      <c r="BM470" s="221" t="s">
        <v>571</v>
      </c>
    </row>
    <row r="471" s="2" customFormat="1" ht="24.15" customHeight="1">
      <c r="A471" s="38"/>
      <c r="B471" s="39"/>
      <c r="C471" s="210" t="s">
        <v>572</v>
      </c>
      <c r="D471" s="210" t="s">
        <v>124</v>
      </c>
      <c r="E471" s="211" t="s">
        <v>573</v>
      </c>
      <c r="F471" s="212" t="s">
        <v>574</v>
      </c>
      <c r="G471" s="213" t="s">
        <v>234</v>
      </c>
      <c r="H471" s="214">
        <v>1</v>
      </c>
      <c r="I471" s="215"/>
      <c r="J471" s="216">
        <f>ROUND(I471*H471,2)</f>
        <v>0</v>
      </c>
      <c r="K471" s="212" t="s">
        <v>219</v>
      </c>
      <c r="L471" s="44"/>
      <c r="M471" s="217" t="s">
        <v>1</v>
      </c>
      <c r="N471" s="218" t="s">
        <v>42</v>
      </c>
      <c r="O471" s="91"/>
      <c r="P471" s="219">
        <f>O471*H471</f>
        <v>0</v>
      </c>
      <c r="Q471" s="219">
        <v>0.00087000000000000001</v>
      </c>
      <c r="R471" s="219">
        <f>Q471*H471</f>
        <v>0.00087000000000000001</v>
      </c>
      <c r="S471" s="219">
        <v>0</v>
      </c>
      <c r="T471" s="220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1" t="s">
        <v>151</v>
      </c>
      <c r="AT471" s="221" t="s">
        <v>124</v>
      </c>
      <c r="AU471" s="221" t="s">
        <v>87</v>
      </c>
      <c r="AY471" s="17" t="s">
        <v>123</v>
      </c>
      <c r="BE471" s="222">
        <f>IF(N471="základní",J471,0)</f>
        <v>0</v>
      </c>
      <c r="BF471" s="222">
        <f>IF(N471="snížená",J471,0)</f>
        <v>0</v>
      </c>
      <c r="BG471" s="222">
        <f>IF(N471="zákl. přenesená",J471,0)</f>
        <v>0</v>
      </c>
      <c r="BH471" s="222">
        <f>IF(N471="sníž. přenesená",J471,0)</f>
        <v>0</v>
      </c>
      <c r="BI471" s="222">
        <f>IF(N471="nulová",J471,0)</f>
        <v>0</v>
      </c>
      <c r="BJ471" s="17" t="s">
        <v>85</v>
      </c>
      <c r="BK471" s="222">
        <f>ROUND(I471*H471,2)</f>
        <v>0</v>
      </c>
      <c r="BL471" s="17" t="s">
        <v>151</v>
      </c>
      <c r="BM471" s="221" t="s">
        <v>575</v>
      </c>
    </row>
    <row r="472" s="13" customFormat="1">
      <c r="A472" s="13"/>
      <c r="B472" s="237"/>
      <c r="C472" s="238"/>
      <c r="D472" s="239" t="s">
        <v>221</v>
      </c>
      <c r="E472" s="240" t="s">
        <v>1</v>
      </c>
      <c r="F472" s="241" t="s">
        <v>121</v>
      </c>
      <c r="G472" s="238"/>
      <c r="H472" s="240" t="s">
        <v>1</v>
      </c>
      <c r="I472" s="242"/>
      <c r="J472" s="238"/>
      <c r="K472" s="238"/>
      <c r="L472" s="243"/>
      <c r="M472" s="244"/>
      <c r="N472" s="245"/>
      <c r="O472" s="245"/>
      <c r="P472" s="245"/>
      <c r="Q472" s="245"/>
      <c r="R472" s="245"/>
      <c r="S472" s="245"/>
      <c r="T472" s="24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7" t="s">
        <v>221</v>
      </c>
      <c r="AU472" s="247" t="s">
        <v>87</v>
      </c>
      <c r="AV472" s="13" t="s">
        <v>85</v>
      </c>
      <c r="AW472" s="13" t="s">
        <v>32</v>
      </c>
      <c r="AX472" s="13" t="s">
        <v>77</v>
      </c>
      <c r="AY472" s="247" t="s">
        <v>123</v>
      </c>
    </row>
    <row r="473" s="14" customFormat="1">
      <c r="A473" s="14"/>
      <c r="B473" s="248"/>
      <c r="C473" s="249"/>
      <c r="D473" s="239" t="s">
        <v>221</v>
      </c>
      <c r="E473" s="250" t="s">
        <v>1</v>
      </c>
      <c r="F473" s="251" t="s">
        <v>85</v>
      </c>
      <c r="G473" s="249"/>
      <c r="H473" s="252">
        <v>1</v>
      </c>
      <c r="I473" s="253"/>
      <c r="J473" s="249"/>
      <c r="K473" s="249"/>
      <c r="L473" s="254"/>
      <c r="M473" s="255"/>
      <c r="N473" s="256"/>
      <c r="O473" s="256"/>
      <c r="P473" s="256"/>
      <c r="Q473" s="256"/>
      <c r="R473" s="256"/>
      <c r="S473" s="256"/>
      <c r="T473" s="257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8" t="s">
        <v>221</v>
      </c>
      <c r="AU473" s="258" t="s">
        <v>87</v>
      </c>
      <c r="AV473" s="14" t="s">
        <v>87</v>
      </c>
      <c r="AW473" s="14" t="s">
        <v>32</v>
      </c>
      <c r="AX473" s="14" t="s">
        <v>85</v>
      </c>
      <c r="AY473" s="258" t="s">
        <v>123</v>
      </c>
    </row>
    <row r="474" s="2" customFormat="1" ht="24.15" customHeight="1">
      <c r="A474" s="38"/>
      <c r="B474" s="39"/>
      <c r="C474" s="270" t="s">
        <v>576</v>
      </c>
      <c r="D474" s="270" t="s">
        <v>458</v>
      </c>
      <c r="E474" s="271" t="s">
        <v>577</v>
      </c>
      <c r="F474" s="272" t="s">
        <v>578</v>
      </c>
      <c r="G474" s="273" t="s">
        <v>158</v>
      </c>
      <c r="H474" s="274">
        <v>2.1000000000000001</v>
      </c>
      <c r="I474" s="275"/>
      <c r="J474" s="276">
        <f>ROUND(I474*H474,2)</f>
        <v>0</v>
      </c>
      <c r="K474" s="272" t="s">
        <v>219</v>
      </c>
      <c r="L474" s="277"/>
      <c r="M474" s="278" t="s">
        <v>1</v>
      </c>
      <c r="N474" s="279" t="s">
        <v>42</v>
      </c>
      <c r="O474" s="91"/>
      <c r="P474" s="219">
        <f>O474*H474</f>
        <v>0</v>
      </c>
      <c r="Q474" s="219">
        <v>0.03388</v>
      </c>
      <c r="R474" s="219">
        <f>Q474*H474</f>
        <v>0.071148000000000003</v>
      </c>
      <c r="S474" s="219">
        <v>0</v>
      </c>
      <c r="T474" s="220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1" t="s">
        <v>186</v>
      </c>
      <c r="AT474" s="221" t="s">
        <v>458</v>
      </c>
      <c r="AU474" s="221" t="s">
        <v>87</v>
      </c>
      <c r="AY474" s="17" t="s">
        <v>123</v>
      </c>
      <c r="BE474" s="222">
        <f>IF(N474="základní",J474,0)</f>
        <v>0</v>
      </c>
      <c r="BF474" s="222">
        <f>IF(N474="snížená",J474,0)</f>
        <v>0</v>
      </c>
      <c r="BG474" s="222">
        <f>IF(N474="zákl. přenesená",J474,0)</f>
        <v>0</v>
      </c>
      <c r="BH474" s="222">
        <f>IF(N474="sníž. přenesená",J474,0)</f>
        <v>0</v>
      </c>
      <c r="BI474" s="222">
        <f>IF(N474="nulová",J474,0)</f>
        <v>0</v>
      </c>
      <c r="BJ474" s="17" t="s">
        <v>85</v>
      </c>
      <c r="BK474" s="222">
        <f>ROUND(I474*H474,2)</f>
        <v>0</v>
      </c>
      <c r="BL474" s="17" t="s">
        <v>151</v>
      </c>
      <c r="BM474" s="221" t="s">
        <v>579</v>
      </c>
    </row>
    <row r="475" s="14" customFormat="1">
      <c r="A475" s="14"/>
      <c r="B475" s="248"/>
      <c r="C475" s="249"/>
      <c r="D475" s="239" t="s">
        <v>221</v>
      </c>
      <c r="E475" s="250" t="s">
        <v>1</v>
      </c>
      <c r="F475" s="251" t="s">
        <v>246</v>
      </c>
      <c r="G475" s="249"/>
      <c r="H475" s="252">
        <v>2.1000000000000001</v>
      </c>
      <c r="I475" s="253"/>
      <c r="J475" s="249"/>
      <c r="K475" s="249"/>
      <c r="L475" s="254"/>
      <c r="M475" s="255"/>
      <c r="N475" s="256"/>
      <c r="O475" s="256"/>
      <c r="P475" s="256"/>
      <c r="Q475" s="256"/>
      <c r="R475" s="256"/>
      <c r="S475" s="256"/>
      <c r="T475" s="257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8" t="s">
        <v>221</v>
      </c>
      <c r="AU475" s="258" t="s">
        <v>87</v>
      </c>
      <c r="AV475" s="14" t="s">
        <v>87</v>
      </c>
      <c r="AW475" s="14" t="s">
        <v>32</v>
      </c>
      <c r="AX475" s="14" t="s">
        <v>85</v>
      </c>
      <c r="AY475" s="258" t="s">
        <v>123</v>
      </c>
    </row>
    <row r="476" s="2" customFormat="1" ht="21.75" customHeight="1">
      <c r="A476" s="38"/>
      <c r="B476" s="39"/>
      <c r="C476" s="210" t="s">
        <v>580</v>
      </c>
      <c r="D476" s="210" t="s">
        <v>124</v>
      </c>
      <c r="E476" s="211" t="s">
        <v>581</v>
      </c>
      <c r="F476" s="212" t="s">
        <v>582</v>
      </c>
      <c r="G476" s="213" t="s">
        <v>234</v>
      </c>
      <c r="H476" s="214">
        <v>4</v>
      </c>
      <c r="I476" s="215"/>
      <c r="J476" s="216">
        <f>ROUND(I476*H476,2)</f>
        <v>0</v>
      </c>
      <c r="K476" s="212" t="s">
        <v>219</v>
      </c>
      <c r="L476" s="44"/>
      <c r="M476" s="217" t="s">
        <v>1</v>
      </c>
      <c r="N476" s="218" t="s">
        <v>42</v>
      </c>
      <c r="O476" s="91"/>
      <c r="P476" s="219">
        <f>O476*H476</f>
        <v>0</v>
      </c>
      <c r="Q476" s="219">
        <v>0</v>
      </c>
      <c r="R476" s="219">
        <f>Q476*H476</f>
        <v>0</v>
      </c>
      <c r="S476" s="219">
        <v>0</v>
      </c>
      <c r="T476" s="220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21" t="s">
        <v>151</v>
      </c>
      <c r="AT476" s="221" t="s">
        <v>124</v>
      </c>
      <c r="AU476" s="221" t="s">
        <v>87</v>
      </c>
      <c r="AY476" s="17" t="s">
        <v>123</v>
      </c>
      <c r="BE476" s="222">
        <f>IF(N476="základní",J476,0)</f>
        <v>0</v>
      </c>
      <c r="BF476" s="222">
        <f>IF(N476="snížená",J476,0)</f>
        <v>0</v>
      </c>
      <c r="BG476" s="222">
        <f>IF(N476="zákl. přenesená",J476,0)</f>
        <v>0</v>
      </c>
      <c r="BH476" s="222">
        <f>IF(N476="sníž. přenesená",J476,0)</f>
        <v>0</v>
      </c>
      <c r="BI476" s="222">
        <f>IF(N476="nulová",J476,0)</f>
        <v>0</v>
      </c>
      <c r="BJ476" s="17" t="s">
        <v>85</v>
      </c>
      <c r="BK476" s="222">
        <f>ROUND(I476*H476,2)</f>
        <v>0</v>
      </c>
      <c r="BL476" s="17" t="s">
        <v>151</v>
      </c>
      <c r="BM476" s="221" t="s">
        <v>583</v>
      </c>
    </row>
    <row r="477" s="13" customFormat="1">
      <c r="A477" s="13"/>
      <c r="B477" s="237"/>
      <c r="C477" s="238"/>
      <c r="D477" s="239" t="s">
        <v>221</v>
      </c>
      <c r="E477" s="240" t="s">
        <v>1</v>
      </c>
      <c r="F477" s="241" t="s">
        <v>176</v>
      </c>
      <c r="G477" s="238"/>
      <c r="H477" s="240" t="s">
        <v>1</v>
      </c>
      <c r="I477" s="242"/>
      <c r="J477" s="238"/>
      <c r="K477" s="238"/>
      <c r="L477" s="243"/>
      <c r="M477" s="244"/>
      <c r="N477" s="245"/>
      <c r="O477" s="245"/>
      <c r="P477" s="245"/>
      <c r="Q477" s="245"/>
      <c r="R477" s="245"/>
      <c r="S477" s="245"/>
      <c r="T477" s="24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7" t="s">
        <v>221</v>
      </c>
      <c r="AU477" s="247" t="s">
        <v>87</v>
      </c>
      <c r="AV477" s="13" t="s">
        <v>85</v>
      </c>
      <c r="AW477" s="13" t="s">
        <v>32</v>
      </c>
      <c r="AX477" s="13" t="s">
        <v>77</v>
      </c>
      <c r="AY477" s="247" t="s">
        <v>123</v>
      </c>
    </row>
    <row r="478" s="14" customFormat="1">
      <c r="A478" s="14"/>
      <c r="B478" s="248"/>
      <c r="C478" s="249"/>
      <c r="D478" s="239" t="s">
        <v>221</v>
      </c>
      <c r="E478" s="250" t="s">
        <v>1</v>
      </c>
      <c r="F478" s="251" t="s">
        <v>128</v>
      </c>
      <c r="G478" s="249"/>
      <c r="H478" s="252">
        <v>4</v>
      </c>
      <c r="I478" s="253"/>
      <c r="J478" s="249"/>
      <c r="K478" s="249"/>
      <c r="L478" s="254"/>
      <c r="M478" s="255"/>
      <c r="N478" s="256"/>
      <c r="O478" s="256"/>
      <c r="P478" s="256"/>
      <c r="Q478" s="256"/>
      <c r="R478" s="256"/>
      <c r="S478" s="256"/>
      <c r="T478" s="257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8" t="s">
        <v>221</v>
      </c>
      <c r="AU478" s="258" t="s">
        <v>87</v>
      </c>
      <c r="AV478" s="14" t="s">
        <v>87</v>
      </c>
      <c r="AW478" s="14" t="s">
        <v>32</v>
      </c>
      <c r="AX478" s="14" t="s">
        <v>85</v>
      </c>
      <c r="AY478" s="258" t="s">
        <v>123</v>
      </c>
    </row>
    <row r="479" s="2" customFormat="1" ht="16.5" customHeight="1">
      <c r="A479" s="38"/>
      <c r="B479" s="39"/>
      <c r="C479" s="270" t="s">
        <v>584</v>
      </c>
      <c r="D479" s="270" t="s">
        <v>458</v>
      </c>
      <c r="E479" s="271" t="s">
        <v>585</v>
      </c>
      <c r="F479" s="272" t="s">
        <v>586</v>
      </c>
      <c r="G479" s="273" t="s">
        <v>234</v>
      </c>
      <c r="H479" s="274">
        <v>4</v>
      </c>
      <c r="I479" s="275"/>
      <c r="J479" s="276">
        <f>ROUND(I479*H479,2)</f>
        <v>0</v>
      </c>
      <c r="K479" s="272" t="s">
        <v>219</v>
      </c>
      <c r="L479" s="277"/>
      <c r="M479" s="278" t="s">
        <v>1</v>
      </c>
      <c r="N479" s="279" t="s">
        <v>42</v>
      </c>
      <c r="O479" s="91"/>
      <c r="P479" s="219">
        <f>O479*H479</f>
        <v>0</v>
      </c>
      <c r="Q479" s="219">
        <v>0.0022000000000000001</v>
      </c>
      <c r="R479" s="219">
        <f>Q479*H479</f>
        <v>0.0088000000000000005</v>
      </c>
      <c r="S479" s="219">
        <v>0</v>
      </c>
      <c r="T479" s="220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21" t="s">
        <v>186</v>
      </c>
      <c r="AT479" s="221" t="s">
        <v>458</v>
      </c>
      <c r="AU479" s="221" t="s">
        <v>87</v>
      </c>
      <c r="AY479" s="17" t="s">
        <v>123</v>
      </c>
      <c r="BE479" s="222">
        <f>IF(N479="základní",J479,0)</f>
        <v>0</v>
      </c>
      <c r="BF479" s="222">
        <f>IF(N479="snížená",J479,0)</f>
        <v>0</v>
      </c>
      <c r="BG479" s="222">
        <f>IF(N479="zákl. přenesená",J479,0)</f>
        <v>0</v>
      </c>
      <c r="BH479" s="222">
        <f>IF(N479="sníž. přenesená",J479,0)</f>
        <v>0</v>
      </c>
      <c r="BI479" s="222">
        <f>IF(N479="nulová",J479,0)</f>
        <v>0</v>
      </c>
      <c r="BJ479" s="17" t="s">
        <v>85</v>
      </c>
      <c r="BK479" s="222">
        <f>ROUND(I479*H479,2)</f>
        <v>0</v>
      </c>
      <c r="BL479" s="17" t="s">
        <v>151</v>
      </c>
      <c r="BM479" s="221" t="s">
        <v>587</v>
      </c>
    </row>
    <row r="480" s="2" customFormat="1" ht="24.15" customHeight="1">
      <c r="A480" s="38"/>
      <c r="B480" s="39"/>
      <c r="C480" s="210" t="s">
        <v>588</v>
      </c>
      <c r="D480" s="210" t="s">
        <v>124</v>
      </c>
      <c r="E480" s="211" t="s">
        <v>589</v>
      </c>
      <c r="F480" s="212" t="s">
        <v>590</v>
      </c>
      <c r="G480" s="213" t="s">
        <v>234</v>
      </c>
      <c r="H480" s="214">
        <v>1</v>
      </c>
      <c r="I480" s="215"/>
      <c r="J480" s="216">
        <f>ROUND(I480*H480,2)</f>
        <v>0</v>
      </c>
      <c r="K480" s="212" t="s">
        <v>219</v>
      </c>
      <c r="L480" s="44"/>
      <c r="M480" s="217" t="s">
        <v>1</v>
      </c>
      <c r="N480" s="218" t="s">
        <v>42</v>
      </c>
      <c r="O480" s="91"/>
      <c r="P480" s="219">
        <f>O480*H480</f>
        <v>0</v>
      </c>
      <c r="Q480" s="219">
        <v>0</v>
      </c>
      <c r="R480" s="219">
        <f>Q480*H480</f>
        <v>0</v>
      </c>
      <c r="S480" s="219">
        <v>0</v>
      </c>
      <c r="T480" s="220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1" t="s">
        <v>151</v>
      </c>
      <c r="AT480" s="221" t="s">
        <v>124</v>
      </c>
      <c r="AU480" s="221" t="s">
        <v>87</v>
      </c>
      <c r="AY480" s="17" t="s">
        <v>123</v>
      </c>
      <c r="BE480" s="222">
        <f>IF(N480="základní",J480,0)</f>
        <v>0</v>
      </c>
      <c r="BF480" s="222">
        <f>IF(N480="snížená",J480,0)</f>
        <v>0</v>
      </c>
      <c r="BG480" s="222">
        <f>IF(N480="zákl. přenesená",J480,0)</f>
        <v>0</v>
      </c>
      <c r="BH480" s="222">
        <f>IF(N480="sníž. přenesená",J480,0)</f>
        <v>0</v>
      </c>
      <c r="BI480" s="222">
        <f>IF(N480="nulová",J480,0)</f>
        <v>0</v>
      </c>
      <c r="BJ480" s="17" t="s">
        <v>85</v>
      </c>
      <c r="BK480" s="222">
        <f>ROUND(I480*H480,2)</f>
        <v>0</v>
      </c>
      <c r="BL480" s="17" t="s">
        <v>151</v>
      </c>
      <c r="BM480" s="221" t="s">
        <v>591</v>
      </c>
    </row>
    <row r="481" s="13" customFormat="1">
      <c r="A481" s="13"/>
      <c r="B481" s="237"/>
      <c r="C481" s="238"/>
      <c r="D481" s="239" t="s">
        <v>221</v>
      </c>
      <c r="E481" s="240" t="s">
        <v>1</v>
      </c>
      <c r="F481" s="241" t="s">
        <v>236</v>
      </c>
      <c r="G481" s="238"/>
      <c r="H481" s="240" t="s">
        <v>1</v>
      </c>
      <c r="I481" s="242"/>
      <c r="J481" s="238"/>
      <c r="K481" s="238"/>
      <c r="L481" s="243"/>
      <c r="M481" s="244"/>
      <c r="N481" s="245"/>
      <c r="O481" s="245"/>
      <c r="P481" s="245"/>
      <c r="Q481" s="245"/>
      <c r="R481" s="245"/>
      <c r="S481" s="245"/>
      <c r="T481" s="24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7" t="s">
        <v>221</v>
      </c>
      <c r="AU481" s="247" t="s">
        <v>87</v>
      </c>
      <c r="AV481" s="13" t="s">
        <v>85</v>
      </c>
      <c r="AW481" s="13" t="s">
        <v>32</v>
      </c>
      <c r="AX481" s="13" t="s">
        <v>77</v>
      </c>
      <c r="AY481" s="247" t="s">
        <v>123</v>
      </c>
    </row>
    <row r="482" s="14" customFormat="1">
      <c r="A482" s="14"/>
      <c r="B482" s="248"/>
      <c r="C482" s="249"/>
      <c r="D482" s="239" t="s">
        <v>221</v>
      </c>
      <c r="E482" s="250" t="s">
        <v>1</v>
      </c>
      <c r="F482" s="251" t="s">
        <v>85</v>
      </c>
      <c r="G482" s="249"/>
      <c r="H482" s="252">
        <v>1</v>
      </c>
      <c r="I482" s="253"/>
      <c r="J482" s="249"/>
      <c r="K482" s="249"/>
      <c r="L482" s="254"/>
      <c r="M482" s="255"/>
      <c r="N482" s="256"/>
      <c r="O482" s="256"/>
      <c r="P482" s="256"/>
      <c r="Q482" s="256"/>
      <c r="R482" s="256"/>
      <c r="S482" s="256"/>
      <c r="T482" s="257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8" t="s">
        <v>221</v>
      </c>
      <c r="AU482" s="258" t="s">
        <v>87</v>
      </c>
      <c r="AV482" s="14" t="s">
        <v>87</v>
      </c>
      <c r="AW482" s="14" t="s">
        <v>32</v>
      </c>
      <c r="AX482" s="14" t="s">
        <v>85</v>
      </c>
      <c r="AY482" s="258" t="s">
        <v>123</v>
      </c>
    </row>
    <row r="483" s="2" customFormat="1" ht="16.5" customHeight="1">
      <c r="A483" s="38"/>
      <c r="B483" s="39"/>
      <c r="C483" s="270" t="s">
        <v>592</v>
      </c>
      <c r="D483" s="270" t="s">
        <v>458</v>
      </c>
      <c r="E483" s="271" t="s">
        <v>593</v>
      </c>
      <c r="F483" s="272" t="s">
        <v>594</v>
      </c>
      <c r="G483" s="273" t="s">
        <v>234</v>
      </c>
      <c r="H483" s="274">
        <v>1</v>
      </c>
      <c r="I483" s="275"/>
      <c r="J483" s="276">
        <f>ROUND(I483*H483,2)</f>
        <v>0</v>
      </c>
      <c r="K483" s="272" t="s">
        <v>219</v>
      </c>
      <c r="L483" s="277"/>
      <c r="M483" s="278" t="s">
        <v>1</v>
      </c>
      <c r="N483" s="279" t="s">
        <v>42</v>
      </c>
      <c r="O483" s="91"/>
      <c r="P483" s="219">
        <f>O483*H483</f>
        <v>0</v>
      </c>
      <c r="Q483" s="219">
        <v>0.0022000000000000001</v>
      </c>
      <c r="R483" s="219">
        <f>Q483*H483</f>
        <v>0.0022000000000000001</v>
      </c>
      <c r="S483" s="219">
        <v>0</v>
      </c>
      <c r="T483" s="220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21" t="s">
        <v>186</v>
      </c>
      <c r="AT483" s="221" t="s">
        <v>458</v>
      </c>
      <c r="AU483" s="221" t="s">
        <v>87</v>
      </c>
      <c r="AY483" s="17" t="s">
        <v>123</v>
      </c>
      <c r="BE483" s="222">
        <f>IF(N483="základní",J483,0)</f>
        <v>0</v>
      </c>
      <c r="BF483" s="222">
        <f>IF(N483="snížená",J483,0)</f>
        <v>0</v>
      </c>
      <c r="BG483" s="222">
        <f>IF(N483="zákl. přenesená",J483,0)</f>
        <v>0</v>
      </c>
      <c r="BH483" s="222">
        <f>IF(N483="sníž. přenesená",J483,0)</f>
        <v>0</v>
      </c>
      <c r="BI483" s="222">
        <f>IF(N483="nulová",J483,0)</f>
        <v>0</v>
      </c>
      <c r="BJ483" s="17" t="s">
        <v>85</v>
      </c>
      <c r="BK483" s="222">
        <f>ROUND(I483*H483,2)</f>
        <v>0</v>
      </c>
      <c r="BL483" s="17" t="s">
        <v>151</v>
      </c>
      <c r="BM483" s="221" t="s">
        <v>595</v>
      </c>
    </row>
    <row r="484" s="2" customFormat="1" ht="21.75" customHeight="1">
      <c r="A484" s="38"/>
      <c r="B484" s="39"/>
      <c r="C484" s="210" t="s">
        <v>596</v>
      </c>
      <c r="D484" s="210" t="s">
        <v>124</v>
      </c>
      <c r="E484" s="211" t="s">
        <v>597</v>
      </c>
      <c r="F484" s="212" t="s">
        <v>598</v>
      </c>
      <c r="G484" s="213" t="s">
        <v>234</v>
      </c>
      <c r="H484" s="214">
        <v>1</v>
      </c>
      <c r="I484" s="215"/>
      <c r="J484" s="216">
        <f>ROUND(I484*H484,2)</f>
        <v>0</v>
      </c>
      <c r="K484" s="212" t="s">
        <v>219</v>
      </c>
      <c r="L484" s="44"/>
      <c r="M484" s="217" t="s">
        <v>1</v>
      </c>
      <c r="N484" s="218" t="s">
        <v>42</v>
      </c>
      <c r="O484" s="91"/>
      <c r="P484" s="219">
        <f>O484*H484</f>
        <v>0</v>
      </c>
      <c r="Q484" s="219">
        <v>0</v>
      </c>
      <c r="R484" s="219">
        <f>Q484*H484</f>
        <v>0</v>
      </c>
      <c r="S484" s="219">
        <v>0</v>
      </c>
      <c r="T484" s="220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1" t="s">
        <v>151</v>
      </c>
      <c r="AT484" s="221" t="s">
        <v>124</v>
      </c>
      <c r="AU484" s="221" t="s">
        <v>87</v>
      </c>
      <c r="AY484" s="17" t="s">
        <v>123</v>
      </c>
      <c r="BE484" s="222">
        <f>IF(N484="základní",J484,0)</f>
        <v>0</v>
      </c>
      <c r="BF484" s="222">
        <f>IF(N484="snížená",J484,0)</f>
        <v>0</v>
      </c>
      <c r="BG484" s="222">
        <f>IF(N484="zákl. přenesená",J484,0)</f>
        <v>0</v>
      </c>
      <c r="BH484" s="222">
        <f>IF(N484="sníž. přenesená",J484,0)</f>
        <v>0</v>
      </c>
      <c r="BI484" s="222">
        <f>IF(N484="nulová",J484,0)</f>
        <v>0</v>
      </c>
      <c r="BJ484" s="17" t="s">
        <v>85</v>
      </c>
      <c r="BK484" s="222">
        <f>ROUND(I484*H484,2)</f>
        <v>0</v>
      </c>
      <c r="BL484" s="17" t="s">
        <v>151</v>
      </c>
      <c r="BM484" s="221" t="s">
        <v>599</v>
      </c>
    </row>
    <row r="485" s="13" customFormat="1">
      <c r="A485" s="13"/>
      <c r="B485" s="237"/>
      <c r="C485" s="238"/>
      <c r="D485" s="239" t="s">
        <v>221</v>
      </c>
      <c r="E485" s="240" t="s">
        <v>1</v>
      </c>
      <c r="F485" s="241" t="s">
        <v>164</v>
      </c>
      <c r="G485" s="238"/>
      <c r="H485" s="240" t="s">
        <v>1</v>
      </c>
      <c r="I485" s="242"/>
      <c r="J485" s="238"/>
      <c r="K485" s="238"/>
      <c r="L485" s="243"/>
      <c r="M485" s="244"/>
      <c r="N485" s="245"/>
      <c r="O485" s="245"/>
      <c r="P485" s="245"/>
      <c r="Q485" s="245"/>
      <c r="R485" s="245"/>
      <c r="S485" s="245"/>
      <c r="T485" s="24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7" t="s">
        <v>221</v>
      </c>
      <c r="AU485" s="247" t="s">
        <v>87</v>
      </c>
      <c r="AV485" s="13" t="s">
        <v>85</v>
      </c>
      <c r="AW485" s="13" t="s">
        <v>32</v>
      </c>
      <c r="AX485" s="13" t="s">
        <v>77</v>
      </c>
      <c r="AY485" s="247" t="s">
        <v>123</v>
      </c>
    </row>
    <row r="486" s="14" customFormat="1">
      <c r="A486" s="14"/>
      <c r="B486" s="248"/>
      <c r="C486" s="249"/>
      <c r="D486" s="239" t="s">
        <v>221</v>
      </c>
      <c r="E486" s="250" t="s">
        <v>1</v>
      </c>
      <c r="F486" s="251" t="s">
        <v>85</v>
      </c>
      <c r="G486" s="249"/>
      <c r="H486" s="252">
        <v>1</v>
      </c>
      <c r="I486" s="253"/>
      <c r="J486" s="249"/>
      <c r="K486" s="249"/>
      <c r="L486" s="254"/>
      <c r="M486" s="255"/>
      <c r="N486" s="256"/>
      <c r="O486" s="256"/>
      <c r="P486" s="256"/>
      <c r="Q486" s="256"/>
      <c r="R486" s="256"/>
      <c r="S486" s="256"/>
      <c r="T486" s="257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8" t="s">
        <v>221</v>
      </c>
      <c r="AU486" s="258" t="s">
        <v>87</v>
      </c>
      <c r="AV486" s="14" t="s">
        <v>87</v>
      </c>
      <c r="AW486" s="14" t="s">
        <v>32</v>
      </c>
      <c r="AX486" s="14" t="s">
        <v>85</v>
      </c>
      <c r="AY486" s="258" t="s">
        <v>123</v>
      </c>
    </row>
    <row r="487" s="2" customFormat="1" ht="24.15" customHeight="1">
      <c r="A487" s="38"/>
      <c r="B487" s="39"/>
      <c r="C487" s="270" t="s">
        <v>600</v>
      </c>
      <c r="D487" s="270" t="s">
        <v>458</v>
      </c>
      <c r="E487" s="271" t="s">
        <v>601</v>
      </c>
      <c r="F487" s="272" t="s">
        <v>602</v>
      </c>
      <c r="G487" s="273" t="s">
        <v>234</v>
      </c>
      <c r="H487" s="274">
        <v>1</v>
      </c>
      <c r="I487" s="275"/>
      <c r="J487" s="276">
        <f>ROUND(I487*H487,2)</f>
        <v>0</v>
      </c>
      <c r="K487" s="272" t="s">
        <v>219</v>
      </c>
      <c r="L487" s="277"/>
      <c r="M487" s="278" t="s">
        <v>1</v>
      </c>
      <c r="N487" s="279" t="s">
        <v>42</v>
      </c>
      <c r="O487" s="91"/>
      <c r="P487" s="219">
        <f>O487*H487</f>
        <v>0</v>
      </c>
      <c r="Q487" s="219">
        <v>0.0022000000000000001</v>
      </c>
      <c r="R487" s="219">
        <f>Q487*H487</f>
        <v>0.0022000000000000001</v>
      </c>
      <c r="S487" s="219">
        <v>0</v>
      </c>
      <c r="T487" s="220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21" t="s">
        <v>186</v>
      </c>
      <c r="AT487" s="221" t="s">
        <v>458</v>
      </c>
      <c r="AU487" s="221" t="s">
        <v>87</v>
      </c>
      <c r="AY487" s="17" t="s">
        <v>123</v>
      </c>
      <c r="BE487" s="222">
        <f>IF(N487="základní",J487,0)</f>
        <v>0</v>
      </c>
      <c r="BF487" s="222">
        <f>IF(N487="snížená",J487,0)</f>
        <v>0</v>
      </c>
      <c r="BG487" s="222">
        <f>IF(N487="zákl. přenesená",J487,0)</f>
        <v>0</v>
      </c>
      <c r="BH487" s="222">
        <f>IF(N487="sníž. přenesená",J487,0)</f>
        <v>0</v>
      </c>
      <c r="BI487" s="222">
        <f>IF(N487="nulová",J487,0)</f>
        <v>0</v>
      </c>
      <c r="BJ487" s="17" t="s">
        <v>85</v>
      </c>
      <c r="BK487" s="222">
        <f>ROUND(I487*H487,2)</f>
        <v>0</v>
      </c>
      <c r="BL487" s="17" t="s">
        <v>151</v>
      </c>
      <c r="BM487" s="221" t="s">
        <v>603</v>
      </c>
    </row>
    <row r="488" s="2" customFormat="1" ht="21.75" customHeight="1">
      <c r="A488" s="38"/>
      <c r="B488" s="39"/>
      <c r="C488" s="210" t="s">
        <v>604</v>
      </c>
      <c r="D488" s="210" t="s">
        <v>124</v>
      </c>
      <c r="E488" s="211" t="s">
        <v>605</v>
      </c>
      <c r="F488" s="212" t="s">
        <v>606</v>
      </c>
      <c r="G488" s="213" t="s">
        <v>234</v>
      </c>
      <c r="H488" s="214">
        <v>4</v>
      </c>
      <c r="I488" s="215"/>
      <c r="J488" s="216">
        <f>ROUND(I488*H488,2)</f>
        <v>0</v>
      </c>
      <c r="K488" s="212" t="s">
        <v>219</v>
      </c>
      <c r="L488" s="44"/>
      <c r="M488" s="217" t="s">
        <v>1</v>
      </c>
      <c r="N488" s="218" t="s">
        <v>42</v>
      </c>
      <c r="O488" s="91"/>
      <c r="P488" s="219">
        <f>O488*H488</f>
        <v>0</v>
      </c>
      <c r="Q488" s="219">
        <v>0</v>
      </c>
      <c r="R488" s="219">
        <f>Q488*H488</f>
        <v>0</v>
      </c>
      <c r="S488" s="219">
        <v>0</v>
      </c>
      <c r="T488" s="220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1" t="s">
        <v>151</v>
      </c>
      <c r="AT488" s="221" t="s">
        <v>124</v>
      </c>
      <c r="AU488" s="221" t="s">
        <v>87</v>
      </c>
      <c r="AY488" s="17" t="s">
        <v>123</v>
      </c>
      <c r="BE488" s="222">
        <f>IF(N488="základní",J488,0)</f>
        <v>0</v>
      </c>
      <c r="BF488" s="222">
        <f>IF(N488="snížená",J488,0)</f>
        <v>0</v>
      </c>
      <c r="BG488" s="222">
        <f>IF(N488="zákl. přenesená",J488,0)</f>
        <v>0</v>
      </c>
      <c r="BH488" s="222">
        <f>IF(N488="sníž. přenesená",J488,0)</f>
        <v>0</v>
      </c>
      <c r="BI488" s="222">
        <f>IF(N488="nulová",J488,0)</f>
        <v>0</v>
      </c>
      <c r="BJ488" s="17" t="s">
        <v>85</v>
      </c>
      <c r="BK488" s="222">
        <f>ROUND(I488*H488,2)</f>
        <v>0</v>
      </c>
      <c r="BL488" s="17" t="s">
        <v>151</v>
      </c>
      <c r="BM488" s="221" t="s">
        <v>607</v>
      </c>
    </row>
    <row r="489" s="13" customFormat="1">
      <c r="A489" s="13"/>
      <c r="B489" s="237"/>
      <c r="C489" s="238"/>
      <c r="D489" s="239" t="s">
        <v>221</v>
      </c>
      <c r="E489" s="240" t="s">
        <v>1</v>
      </c>
      <c r="F489" s="241" t="s">
        <v>176</v>
      </c>
      <c r="G489" s="238"/>
      <c r="H489" s="240" t="s">
        <v>1</v>
      </c>
      <c r="I489" s="242"/>
      <c r="J489" s="238"/>
      <c r="K489" s="238"/>
      <c r="L489" s="243"/>
      <c r="M489" s="244"/>
      <c r="N489" s="245"/>
      <c r="O489" s="245"/>
      <c r="P489" s="245"/>
      <c r="Q489" s="245"/>
      <c r="R489" s="245"/>
      <c r="S489" s="245"/>
      <c r="T489" s="24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7" t="s">
        <v>221</v>
      </c>
      <c r="AU489" s="247" t="s">
        <v>87</v>
      </c>
      <c r="AV489" s="13" t="s">
        <v>85</v>
      </c>
      <c r="AW489" s="13" t="s">
        <v>32</v>
      </c>
      <c r="AX489" s="13" t="s">
        <v>77</v>
      </c>
      <c r="AY489" s="247" t="s">
        <v>123</v>
      </c>
    </row>
    <row r="490" s="14" customFormat="1">
      <c r="A490" s="14"/>
      <c r="B490" s="248"/>
      <c r="C490" s="249"/>
      <c r="D490" s="239" t="s">
        <v>221</v>
      </c>
      <c r="E490" s="250" t="s">
        <v>1</v>
      </c>
      <c r="F490" s="251" t="s">
        <v>128</v>
      </c>
      <c r="G490" s="249"/>
      <c r="H490" s="252">
        <v>4</v>
      </c>
      <c r="I490" s="253"/>
      <c r="J490" s="249"/>
      <c r="K490" s="249"/>
      <c r="L490" s="254"/>
      <c r="M490" s="255"/>
      <c r="N490" s="256"/>
      <c r="O490" s="256"/>
      <c r="P490" s="256"/>
      <c r="Q490" s="256"/>
      <c r="R490" s="256"/>
      <c r="S490" s="256"/>
      <c r="T490" s="257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8" t="s">
        <v>221</v>
      </c>
      <c r="AU490" s="258" t="s">
        <v>87</v>
      </c>
      <c r="AV490" s="14" t="s">
        <v>87</v>
      </c>
      <c r="AW490" s="14" t="s">
        <v>32</v>
      </c>
      <c r="AX490" s="14" t="s">
        <v>85</v>
      </c>
      <c r="AY490" s="258" t="s">
        <v>123</v>
      </c>
    </row>
    <row r="491" s="2" customFormat="1" ht="16.5" customHeight="1">
      <c r="A491" s="38"/>
      <c r="B491" s="39"/>
      <c r="C491" s="270" t="s">
        <v>608</v>
      </c>
      <c r="D491" s="270" t="s">
        <v>458</v>
      </c>
      <c r="E491" s="271" t="s">
        <v>609</v>
      </c>
      <c r="F491" s="272" t="s">
        <v>610</v>
      </c>
      <c r="G491" s="273" t="s">
        <v>234</v>
      </c>
      <c r="H491" s="274">
        <v>4</v>
      </c>
      <c r="I491" s="275"/>
      <c r="J491" s="276">
        <f>ROUND(I491*H491,2)</f>
        <v>0</v>
      </c>
      <c r="K491" s="272" t="s">
        <v>219</v>
      </c>
      <c r="L491" s="277"/>
      <c r="M491" s="278" t="s">
        <v>1</v>
      </c>
      <c r="N491" s="279" t="s">
        <v>42</v>
      </c>
      <c r="O491" s="91"/>
      <c r="P491" s="219">
        <f>O491*H491</f>
        <v>0</v>
      </c>
      <c r="Q491" s="219">
        <v>0.00014999999999999999</v>
      </c>
      <c r="R491" s="219">
        <f>Q491*H491</f>
        <v>0.00059999999999999995</v>
      </c>
      <c r="S491" s="219">
        <v>0</v>
      </c>
      <c r="T491" s="220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21" t="s">
        <v>186</v>
      </c>
      <c r="AT491" s="221" t="s">
        <v>458</v>
      </c>
      <c r="AU491" s="221" t="s">
        <v>87</v>
      </c>
      <c r="AY491" s="17" t="s">
        <v>123</v>
      </c>
      <c r="BE491" s="222">
        <f>IF(N491="základní",J491,0)</f>
        <v>0</v>
      </c>
      <c r="BF491" s="222">
        <f>IF(N491="snížená",J491,0)</f>
        <v>0</v>
      </c>
      <c r="BG491" s="222">
        <f>IF(N491="zákl. přenesená",J491,0)</f>
        <v>0</v>
      </c>
      <c r="BH491" s="222">
        <f>IF(N491="sníž. přenesená",J491,0)</f>
        <v>0</v>
      </c>
      <c r="BI491" s="222">
        <f>IF(N491="nulová",J491,0)</f>
        <v>0</v>
      </c>
      <c r="BJ491" s="17" t="s">
        <v>85</v>
      </c>
      <c r="BK491" s="222">
        <f>ROUND(I491*H491,2)</f>
        <v>0</v>
      </c>
      <c r="BL491" s="17" t="s">
        <v>151</v>
      </c>
      <c r="BM491" s="221" t="s">
        <v>611</v>
      </c>
    </row>
    <row r="492" s="2" customFormat="1" ht="24.15" customHeight="1">
      <c r="A492" s="38"/>
      <c r="B492" s="39"/>
      <c r="C492" s="210" t="s">
        <v>612</v>
      </c>
      <c r="D492" s="210" t="s">
        <v>124</v>
      </c>
      <c r="E492" s="211" t="s">
        <v>613</v>
      </c>
      <c r="F492" s="212" t="s">
        <v>614</v>
      </c>
      <c r="G492" s="213" t="s">
        <v>428</v>
      </c>
      <c r="H492" s="214">
        <v>0.442</v>
      </c>
      <c r="I492" s="215"/>
      <c r="J492" s="216">
        <f>ROUND(I492*H492,2)</f>
        <v>0</v>
      </c>
      <c r="K492" s="212" t="s">
        <v>219</v>
      </c>
      <c r="L492" s="44"/>
      <c r="M492" s="217" t="s">
        <v>1</v>
      </c>
      <c r="N492" s="218" t="s">
        <v>42</v>
      </c>
      <c r="O492" s="91"/>
      <c r="P492" s="219">
        <f>O492*H492</f>
        <v>0</v>
      </c>
      <c r="Q492" s="219">
        <v>0</v>
      </c>
      <c r="R492" s="219">
        <f>Q492*H492</f>
        <v>0</v>
      </c>
      <c r="S492" s="219">
        <v>0</v>
      </c>
      <c r="T492" s="220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1" t="s">
        <v>151</v>
      </c>
      <c r="AT492" s="221" t="s">
        <v>124</v>
      </c>
      <c r="AU492" s="221" t="s">
        <v>87</v>
      </c>
      <c r="AY492" s="17" t="s">
        <v>123</v>
      </c>
      <c r="BE492" s="222">
        <f>IF(N492="základní",J492,0)</f>
        <v>0</v>
      </c>
      <c r="BF492" s="222">
        <f>IF(N492="snížená",J492,0)</f>
        <v>0</v>
      </c>
      <c r="BG492" s="222">
        <f>IF(N492="zákl. přenesená",J492,0)</f>
        <v>0</v>
      </c>
      <c r="BH492" s="222">
        <f>IF(N492="sníž. přenesená",J492,0)</f>
        <v>0</v>
      </c>
      <c r="BI492" s="222">
        <f>IF(N492="nulová",J492,0)</f>
        <v>0</v>
      </c>
      <c r="BJ492" s="17" t="s">
        <v>85</v>
      </c>
      <c r="BK492" s="222">
        <f>ROUND(I492*H492,2)</f>
        <v>0</v>
      </c>
      <c r="BL492" s="17" t="s">
        <v>151</v>
      </c>
      <c r="BM492" s="221" t="s">
        <v>615</v>
      </c>
    </row>
    <row r="493" s="11" customFormat="1" ht="22.8" customHeight="1">
      <c r="A493" s="11"/>
      <c r="B493" s="196"/>
      <c r="C493" s="197"/>
      <c r="D493" s="198" t="s">
        <v>76</v>
      </c>
      <c r="E493" s="235" t="s">
        <v>616</v>
      </c>
      <c r="F493" s="235" t="s">
        <v>617</v>
      </c>
      <c r="G493" s="197"/>
      <c r="H493" s="197"/>
      <c r="I493" s="200"/>
      <c r="J493" s="236">
        <f>BK493</f>
        <v>0</v>
      </c>
      <c r="K493" s="197"/>
      <c r="L493" s="202"/>
      <c r="M493" s="203"/>
      <c r="N493" s="204"/>
      <c r="O493" s="204"/>
      <c r="P493" s="205">
        <f>SUM(P494:P505)</f>
        <v>0</v>
      </c>
      <c r="Q493" s="204"/>
      <c r="R493" s="205">
        <f>SUM(R494:R505)</f>
        <v>0.00032555000000000003</v>
      </c>
      <c r="S493" s="204"/>
      <c r="T493" s="206">
        <f>SUM(T494:T505)</f>
        <v>0.13022</v>
      </c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R493" s="207" t="s">
        <v>87</v>
      </c>
      <c r="AT493" s="208" t="s">
        <v>76</v>
      </c>
      <c r="AU493" s="208" t="s">
        <v>85</v>
      </c>
      <c r="AY493" s="207" t="s">
        <v>123</v>
      </c>
      <c r="BK493" s="209">
        <f>SUM(BK494:BK505)</f>
        <v>0</v>
      </c>
    </row>
    <row r="494" s="2" customFormat="1" ht="16.5" customHeight="1">
      <c r="A494" s="38"/>
      <c r="B494" s="39"/>
      <c r="C494" s="210" t="s">
        <v>618</v>
      </c>
      <c r="D494" s="210" t="s">
        <v>124</v>
      </c>
      <c r="E494" s="211" t="s">
        <v>619</v>
      </c>
      <c r="F494" s="212" t="s">
        <v>620</v>
      </c>
      <c r="G494" s="213" t="s">
        <v>158</v>
      </c>
      <c r="H494" s="214">
        <v>6.5110000000000001</v>
      </c>
      <c r="I494" s="215"/>
      <c r="J494" s="216">
        <f>ROUND(I494*H494,2)</f>
        <v>0</v>
      </c>
      <c r="K494" s="212" t="s">
        <v>219</v>
      </c>
      <c r="L494" s="44"/>
      <c r="M494" s="217" t="s">
        <v>1</v>
      </c>
      <c r="N494" s="218" t="s">
        <v>42</v>
      </c>
      <c r="O494" s="91"/>
      <c r="P494" s="219">
        <f>O494*H494</f>
        <v>0</v>
      </c>
      <c r="Q494" s="219">
        <v>0</v>
      </c>
      <c r="R494" s="219">
        <f>Q494*H494</f>
        <v>0</v>
      </c>
      <c r="S494" s="219">
        <v>0.02</v>
      </c>
      <c r="T494" s="220">
        <f>S494*H494</f>
        <v>0.13022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21" t="s">
        <v>151</v>
      </c>
      <c r="AT494" s="221" t="s">
        <v>124</v>
      </c>
      <c r="AU494" s="221" t="s">
        <v>87</v>
      </c>
      <c r="AY494" s="17" t="s">
        <v>123</v>
      </c>
      <c r="BE494" s="222">
        <f>IF(N494="základní",J494,0)</f>
        <v>0</v>
      </c>
      <c r="BF494" s="222">
        <f>IF(N494="snížená",J494,0)</f>
        <v>0</v>
      </c>
      <c r="BG494" s="222">
        <f>IF(N494="zákl. přenesená",J494,0)</f>
        <v>0</v>
      </c>
      <c r="BH494" s="222">
        <f>IF(N494="sníž. přenesená",J494,0)</f>
        <v>0</v>
      </c>
      <c r="BI494" s="222">
        <f>IF(N494="nulová",J494,0)</f>
        <v>0</v>
      </c>
      <c r="BJ494" s="17" t="s">
        <v>85</v>
      </c>
      <c r="BK494" s="222">
        <f>ROUND(I494*H494,2)</f>
        <v>0</v>
      </c>
      <c r="BL494" s="17" t="s">
        <v>151</v>
      </c>
      <c r="BM494" s="221" t="s">
        <v>621</v>
      </c>
    </row>
    <row r="495" s="13" customFormat="1">
      <c r="A495" s="13"/>
      <c r="B495" s="237"/>
      <c r="C495" s="238"/>
      <c r="D495" s="239" t="s">
        <v>221</v>
      </c>
      <c r="E495" s="240" t="s">
        <v>1</v>
      </c>
      <c r="F495" s="241" t="s">
        <v>286</v>
      </c>
      <c r="G495" s="238"/>
      <c r="H495" s="240" t="s">
        <v>1</v>
      </c>
      <c r="I495" s="242"/>
      <c r="J495" s="238"/>
      <c r="K495" s="238"/>
      <c r="L495" s="243"/>
      <c r="M495" s="244"/>
      <c r="N495" s="245"/>
      <c r="O495" s="245"/>
      <c r="P495" s="245"/>
      <c r="Q495" s="245"/>
      <c r="R495" s="245"/>
      <c r="S495" s="245"/>
      <c r="T495" s="24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7" t="s">
        <v>221</v>
      </c>
      <c r="AU495" s="247" t="s">
        <v>87</v>
      </c>
      <c r="AV495" s="13" t="s">
        <v>85</v>
      </c>
      <c r="AW495" s="13" t="s">
        <v>32</v>
      </c>
      <c r="AX495" s="13" t="s">
        <v>77</v>
      </c>
      <c r="AY495" s="247" t="s">
        <v>123</v>
      </c>
    </row>
    <row r="496" s="14" customFormat="1">
      <c r="A496" s="14"/>
      <c r="B496" s="248"/>
      <c r="C496" s="249"/>
      <c r="D496" s="239" t="s">
        <v>221</v>
      </c>
      <c r="E496" s="250" t="s">
        <v>1</v>
      </c>
      <c r="F496" s="251" t="s">
        <v>622</v>
      </c>
      <c r="G496" s="249"/>
      <c r="H496" s="252">
        <v>2.403</v>
      </c>
      <c r="I496" s="253"/>
      <c r="J496" s="249"/>
      <c r="K496" s="249"/>
      <c r="L496" s="254"/>
      <c r="M496" s="255"/>
      <c r="N496" s="256"/>
      <c r="O496" s="256"/>
      <c r="P496" s="256"/>
      <c r="Q496" s="256"/>
      <c r="R496" s="256"/>
      <c r="S496" s="256"/>
      <c r="T496" s="257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8" t="s">
        <v>221</v>
      </c>
      <c r="AU496" s="258" t="s">
        <v>87</v>
      </c>
      <c r="AV496" s="14" t="s">
        <v>87</v>
      </c>
      <c r="AW496" s="14" t="s">
        <v>32</v>
      </c>
      <c r="AX496" s="14" t="s">
        <v>77</v>
      </c>
      <c r="AY496" s="258" t="s">
        <v>123</v>
      </c>
    </row>
    <row r="497" s="13" customFormat="1">
      <c r="A497" s="13"/>
      <c r="B497" s="237"/>
      <c r="C497" s="238"/>
      <c r="D497" s="239" t="s">
        <v>221</v>
      </c>
      <c r="E497" s="240" t="s">
        <v>1</v>
      </c>
      <c r="F497" s="241" t="s">
        <v>222</v>
      </c>
      <c r="G497" s="238"/>
      <c r="H497" s="240" t="s">
        <v>1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7" t="s">
        <v>221</v>
      </c>
      <c r="AU497" s="247" t="s">
        <v>87</v>
      </c>
      <c r="AV497" s="13" t="s">
        <v>85</v>
      </c>
      <c r="AW497" s="13" t="s">
        <v>32</v>
      </c>
      <c r="AX497" s="13" t="s">
        <v>77</v>
      </c>
      <c r="AY497" s="247" t="s">
        <v>123</v>
      </c>
    </row>
    <row r="498" s="14" customFormat="1">
      <c r="A498" s="14"/>
      <c r="B498" s="248"/>
      <c r="C498" s="249"/>
      <c r="D498" s="239" t="s">
        <v>221</v>
      </c>
      <c r="E498" s="250" t="s">
        <v>1</v>
      </c>
      <c r="F498" s="251" t="s">
        <v>623</v>
      </c>
      <c r="G498" s="249"/>
      <c r="H498" s="252">
        <v>4.1079999999999997</v>
      </c>
      <c r="I498" s="253"/>
      <c r="J498" s="249"/>
      <c r="K498" s="249"/>
      <c r="L498" s="254"/>
      <c r="M498" s="255"/>
      <c r="N498" s="256"/>
      <c r="O498" s="256"/>
      <c r="P498" s="256"/>
      <c r="Q498" s="256"/>
      <c r="R498" s="256"/>
      <c r="S498" s="256"/>
      <c r="T498" s="257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8" t="s">
        <v>221</v>
      </c>
      <c r="AU498" s="258" t="s">
        <v>87</v>
      </c>
      <c r="AV498" s="14" t="s">
        <v>87</v>
      </c>
      <c r="AW498" s="14" t="s">
        <v>32</v>
      </c>
      <c r="AX498" s="14" t="s">
        <v>77</v>
      </c>
      <c r="AY498" s="258" t="s">
        <v>123</v>
      </c>
    </row>
    <row r="499" s="15" customFormat="1">
      <c r="A499" s="15"/>
      <c r="B499" s="259"/>
      <c r="C499" s="260"/>
      <c r="D499" s="239" t="s">
        <v>221</v>
      </c>
      <c r="E499" s="261" t="s">
        <v>1</v>
      </c>
      <c r="F499" s="262" t="s">
        <v>254</v>
      </c>
      <c r="G499" s="260"/>
      <c r="H499" s="263">
        <v>6.5109999999999992</v>
      </c>
      <c r="I499" s="264"/>
      <c r="J499" s="260"/>
      <c r="K499" s="260"/>
      <c r="L499" s="265"/>
      <c r="M499" s="266"/>
      <c r="N499" s="267"/>
      <c r="O499" s="267"/>
      <c r="P499" s="267"/>
      <c r="Q499" s="267"/>
      <c r="R499" s="267"/>
      <c r="S499" s="267"/>
      <c r="T499" s="268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69" t="s">
        <v>221</v>
      </c>
      <c r="AU499" s="269" t="s">
        <v>87</v>
      </c>
      <c r="AV499" s="15" t="s">
        <v>128</v>
      </c>
      <c r="AW499" s="15" t="s">
        <v>32</v>
      </c>
      <c r="AX499" s="15" t="s">
        <v>85</v>
      </c>
      <c r="AY499" s="269" t="s">
        <v>123</v>
      </c>
    </row>
    <row r="500" s="2" customFormat="1" ht="16.5" customHeight="1">
      <c r="A500" s="38"/>
      <c r="B500" s="39"/>
      <c r="C500" s="210" t="s">
        <v>624</v>
      </c>
      <c r="D500" s="210" t="s">
        <v>124</v>
      </c>
      <c r="E500" s="211" t="s">
        <v>625</v>
      </c>
      <c r="F500" s="212" t="s">
        <v>626</v>
      </c>
      <c r="G500" s="213" t="s">
        <v>158</v>
      </c>
      <c r="H500" s="214">
        <v>6.5110000000000001</v>
      </c>
      <c r="I500" s="215"/>
      <c r="J500" s="216">
        <f>ROUND(I500*H500,2)</f>
        <v>0</v>
      </c>
      <c r="K500" s="212" t="s">
        <v>219</v>
      </c>
      <c r="L500" s="44"/>
      <c r="M500" s="217" t="s">
        <v>1</v>
      </c>
      <c r="N500" s="218" t="s">
        <v>42</v>
      </c>
      <c r="O500" s="91"/>
      <c r="P500" s="219">
        <f>O500*H500</f>
        <v>0</v>
      </c>
      <c r="Q500" s="219">
        <v>5.0000000000000002E-05</v>
      </c>
      <c r="R500" s="219">
        <f>Q500*H500</f>
        <v>0.00032555000000000003</v>
      </c>
      <c r="S500" s="219">
        <v>0</v>
      </c>
      <c r="T500" s="220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21" t="s">
        <v>151</v>
      </c>
      <c r="AT500" s="221" t="s">
        <v>124</v>
      </c>
      <c r="AU500" s="221" t="s">
        <v>87</v>
      </c>
      <c r="AY500" s="17" t="s">
        <v>123</v>
      </c>
      <c r="BE500" s="222">
        <f>IF(N500="základní",J500,0)</f>
        <v>0</v>
      </c>
      <c r="BF500" s="222">
        <f>IF(N500="snížená",J500,0)</f>
        <v>0</v>
      </c>
      <c r="BG500" s="222">
        <f>IF(N500="zákl. přenesená",J500,0)</f>
        <v>0</v>
      </c>
      <c r="BH500" s="222">
        <f>IF(N500="sníž. přenesená",J500,0)</f>
        <v>0</v>
      </c>
      <c r="BI500" s="222">
        <f>IF(N500="nulová",J500,0)</f>
        <v>0</v>
      </c>
      <c r="BJ500" s="17" t="s">
        <v>85</v>
      </c>
      <c r="BK500" s="222">
        <f>ROUND(I500*H500,2)</f>
        <v>0</v>
      </c>
      <c r="BL500" s="17" t="s">
        <v>151</v>
      </c>
      <c r="BM500" s="221" t="s">
        <v>627</v>
      </c>
    </row>
    <row r="501" s="13" customFormat="1">
      <c r="A501" s="13"/>
      <c r="B501" s="237"/>
      <c r="C501" s="238"/>
      <c r="D501" s="239" t="s">
        <v>221</v>
      </c>
      <c r="E501" s="240" t="s">
        <v>1</v>
      </c>
      <c r="F501" s="241" t="s">
        <v>286</v>
      </c>
      <c r="G501" s="238"/>
      <c r="H501" s="240" t="s">
        <v>1</v>
      </c>
      <c r="I501" s="242"/>
      <c r="J501" s="238"/>
      <c r="K501" s="238"/>
      <c r="L501" s="243"/>
      <c r="M501" s="244"/>
      <c r="N501" s="245"/>
      <c r="O501" s="245"/>
      <c r="P501" s="245"/>
      <c r="Q501" s="245"/>
      <c r="R501" s="245"/>
      <c r="S501" s="245"/>
      <c r="T501" s="24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7" t="s">
        <v>221</v>
      </c>
      <c r="AU501" s="247" t="s">
        <v>87</v>
      </c>
      <c r="AV501" s="13" t="s">
        <v>85</v>
      </c>
      <c r="AW501" s="13" t="s">
        <v>32</v>
      </c>
      <c r="AX501" s="13" t="s">
        <v>77</v>
      </c>
      <c r="AY501" s="247" t="s">
        <v>123</v>
      </c>
    </row>
    <row r="502" s="14" customFormat="1">
      <c r="A502" s="14"/>
      <c r="B502" s="248"/>
      <c r="C502" s="249"/>
      <c r="D502" s="239" t="s">
        <v>221</v>
      </c>
      <c r="E502" s="250" t="s">
        <v>1</v>
      </c>
      <c r="F502" s="251" t="s">
        <v>622</v>
      </c>
      <c r="G502" s="249"/>
      <c r="H502" s="252">
        <v>2.403</v>
      </c>
      <c r="I502" s="253"/>
      <c r="J502" s="249"/>
      <c r="K502" s="249"/>
      <c r="L502" s="254"/>
      <c r="M502" s="255"/>
      <c r="N502" s="256"/>
      <c r="O502" s="256"/>
      <c r="P502" s="256"/>
      <c r="Q502" s="256"/>
      <c r="R502" s="256"/>
      <c r="S502" s="256"/>
      <c r="T502" s="257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8" t="s">
        <v>221</v>
      </c>
      <c r="AU502" s="258" t="s">
        <v>87</v>
      </c>
      <c r="AV502" s="14" t="s">
        <v>87</v>
      </c>
      <c r="AW502" s="14" t="s">
        <v>32</v>
      </c>
      <c r="AX502" s="14" t="s">
        <v>77</v>
      </c>
      <c r="AY502" s="258" t="s">
        <v>123</v>
      </c>
    </row>
    <row r="503" s="13" customFormat="1">
      <c r="A503" s="13"/>
      <c r="B503" s="237"/>
      <c r="C503" s="238"/>
      <c r="D503" s="239" t="s">
        <v>221</v>
      </c>
      <c r="E503" s="240" t="s">
        <v>1</v>
      </c>
      <c r="F503" s="241" t="s">
        <v>222</v>
      </c>
      <c r="G503" s="238"/>
      <c r="H503" s="240" t="s">
        <v>1</v>
      </c>
      <c r="I503" s="242"/>
      <c r="J503" s="238"/>
      <c r="K503" s="238"/>
      <c r="L503" s="243"/>
      <c r="M503" s="244"/>
      <c r="N503" s="245"/>
      <c r="O503" s="245"/>
      <c r="P503" s="245"/>
      <c r="Q503" s="245"/>
      <c r="R503" s="245"/>
      <c r="S503" s="245"/>
      <c r="T503" s="24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7" t="s">
        <v>221</v>
      </c>
      <c r="AU503" s="247" t="s">
        <v>87</v>
      </c>
      <c r="AV503" s="13" t="s">
        <v>85</v>
      </c>
      <c r="AW503" s="13" t="s">
        <v>32</v>
      </c>
      <c r="AX503" s="13" t="s">
        <v>77</v>
      </c>
      <c r="AY503" s="247" t="s">
        <v>123</v>
      </c>
    </row>
    <row r="504" s="14" customFormat="1">
      <c r="A504" s="14"/>
      <c r="B504" s="248"/>
      <c r="C504" s="249"/>
      <c r="D504" s="239" t="s">
        <v>221</v>
      </c>
      <c r="E504" s="250" t="s">
        <v>1</v>
      </c>
      <c r="F504" s="251" t="s">
        <v>623</v>
      </c>
      <c r="G504" s="249"/>
      <c r="H504" s="252">
        <v>4.1079999999999997</v>
      </c>
      <c r="I504" s="253"/>
      <c r="J504" s="249"/>
      <c r="K504" s="249"/>
      <c r="L504" s="254"/>
      <c r="M504" s="255"/>
      <c r="N504" s="256"/>
      <c r="O504" s="256"/>
      <c r="P504" s="256"/>
      <c r="Q504" s="256"/>
      <c r="R504" s="256"/>
      <c r="S504" s="256"/>
      <c r="T504" s="257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8" t="s">
        <v>221</v>
      </c>
      <c r="AU504" s="258" t="s">
        <v>87</v>
      </c>
      <c r="AV504" s="14" t="s">
        <v>87</v>
      </c>
      <c r="AW504" s="14" t="s">
        <v>32</v>
      </c>
      <c r="AX504" s="14" t="s">
        <v>77</v>
      </c>
      <c r="AY504" s="258" t="s">
        <v>123</v>
      </c>
    </row>
    <row r="505" s="15" customFormat="1">
      <c r="A505" s="15"/>
      <c r="B505" s="259"/>
      <c r="C505" s="260"/>
      <c r="D505" s="239" t="s">
        <v>221</v>
      </c>
      <c r="E505" s="261" t="s">
        <v>1</v>
      </c>
      <c r="F505" s="262" t="s">
        <v>254</v>
      </c>
      <c r="G505" s="260"/>
      <c r="H505" s="263">
        <v>6.5109999999999992</v>
      </c>
      <c r="I505" s="264"/>
      <c r="J505" s="260"/>
      <c r="K505" s="260"/>
      <c r="L505" s="265"/>
      <c r="M505" s="266"/>
      <c r="N505" s="267"/>
      <c r="O505" s="267"/>
      <c r="P505" s="267"/>
      <c r="Q505" s="267"/>
      <c r="R505" s="267"/>
      <c r="S505" s="267"/>
      <c r="T505" s="268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9" t="s">
        <v>221</v>
      </c>
      <c r="AU505" s="269" t="s">
        <v>87</v>
      </c>
      <c r="AV505" s="15" t="s">
        <v>128</v>
      </c>
      <c r="AW505" s="15" t="s">
        <v>32</v>
      </c>
      <c r="AX505" s="15" t="s">
        <v>85</v>
      </c>
      <c r="AY505" s="269" t="s">
        <v>123</v>
      </c>
    </row>
    <row r="506" s="11" customFormat="1" ht="22.8" customHeight="1">
      <c r="A506" s="11"/>
      <c r="B506" s="196"/>
      <c r="C506" s="197"/>
      <c r="D506" s="198" t="s">
        <v>76</v>
      </c>
      <c r="E506" s="235" t="s">
        <v>628</v>
      </c>
      <c r="F506" s="235" t="s">
        <v>629</v>
      </c>
      <c r="G506" s="197"/>
      <c r="H506" s="197"/>
      <c r="I506" s="200"/>
      <c r="J506" s="236">
        <f>BK506</f>
        <v>0</v>
      </c>
      <c r="K506" s="197"/>
      <c r="L506" s="202"/>
      <c r="M506" s="203"/>
      <c r="N506" s="204"/>
      <c r="O506" s="204"/>
      <c r="P506" s="205">
        <f>SUM(P507:P585)</f>
        <v>0</v>
      </c>
      <c r="Q506" s="204"/>
      <c r="R506" s="205">
        <f>SUM(R507:R585)</f>
        <v>2.8356863999999997</v>
      </c>
      <c r="S506" s="204"/>
      <c r="T506" s="206">
        <f>SUM(T507:T585)</f>
        <v>7.0769352999999997</v>
      </c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R506" s="207" t="s">
        <v>87</v>
      </c>
      <c r="AT506" s="208" t="s">
        <v>76</v>
      </c>
      <c r="AU506" s="208" t="s">
        <v>85</v>
      </c>
      <c r="AY506" s="207" t="s">
        <v>123</v>
      </c>
      <c r="BK506" s="209">
        <f>SUM(BK507:BK585)</f>
        <v>0</v>
      </c>
    </row>
    <row r="507" s="2" customFormat="1" ht="16.5" customHeight="1">
      <c r="A507" s="38"/>
      <c r="B507" s="39"/>
      <c r="C507" s="210" t="s">
        <v>630</v>
      </c>
      <c r="D507" s="210" t="s">
        <v>124</v>
      </c>
      <c r="E507" s="211" t="s">
        <v>631</v>
      </c>
      <c r="F507" s="212" t="s">
        <v>632</v>
      </c>
      <c r="G507" s="213" t="s">
        <v>158</v>
      </c>
      <c r="H507" s="214">
        <v>85.959999999999994</v>
      </c>
      <c r="I507" s="215"/>
      <c r="J507" s="216">
        <f>ROUND(I507*H507,2)</f>
        <v>0</v>
      </c>
      <c r="K507" s="212" t="s">
        <v>219</v>
      </c>
      <c r="L507" s="44"/>
      <c r="M507" s="217" t="s">
        <v>1</v>
      </c>
      <c r="N507" s="218" t="s">
        <v>42</v>
      </c>
      <c r="O507" s="91"/>
      <c r="P507" s="219">
        <f>O507*H507</f>
        <v>0</v>
      </c>
      <c r="Q507" s="219">
        <v>0</v>
      </c>
      <c r="R507" s="219">
        <f>Q507*H507</f>
        <v>0</v>
      </c>
      <c r="S507" s="219">
        <v>0</v>
      </c>
      <c r="T507" s="220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21" t="s">
        <v>151</v>
      </c>
      <c r="AT507" s="221" t="s">
        <v>124</v>
      </c>
      <c r="AU507" s="221" t="s">
        <v>87</v>
      </c>
      <c r="AY507" s="17" t="s">
        <v>123</v>
      </c>
      <c r="BE507" s="222">
        <f>IF(N507="základní",J507,0)</f>
        <v>0</v>
      </c>
      <c r="BF507" s="222">
        <f>IF(N507="snížená",J507,0)</f>
        <v>0</v>
      </c>
      <c r="BG507" s="222">
        <f>IF(N507="zákl. přenesená",J507,0)</f>
        <v>0</v>
      </c>
      <c r="BH507" s="222">
        <f>IF(N507="sníž. přenesená",J507,0)</f>
        <v>0</v>
      </c>
      <c r="BI507" s="222">
        <f>IF(N507="nulová",J507,0)</f>
        <v>0</v>
      </c>
      <c r="BJ507" s="17" t="s">
        <v>85</v>
      </c>
      <c r="BK507" s="222">
        <f>ROUND(I507*H507,2)</f>
        <v>0</v>
      </c>
      <c r="BL507" s="17" t="s">
        <v>151</v>
      </c>
      <c r="BM507" s="221" t="s">
        <v>633</v>
      </c>
    </row>
    <row r="508" s="13" customFormat="1">
      <c r="A508" s="13"/>
      <c r="B508" s="237"/>
      <c r="C508" s="238"/>
      <c r="D508" s="239" t="s">
        <v>221</v>
      </c>
      <c r="E508" s="240" t="s">
        <v>1</v>
      </c>
      <c r="F508" s="241" t="s">
        <v>230</v>
      </c>
      <c r="G508" s="238"/>
      <c r="H508" s="240" t="s">
        <v>1</v>
      </c>
      <c r="I508" s="242"/>
      <c r="J508" s="238"/>
      <c r="K508" s="238"/>
      <c r="L508" s="243"/>
      <c r="M508" s="244"/>
      <c r="N508" s="245"/>
      <c r="O508" s="245"/>
      <c r="P508" s="245"/>
      <c r="Q508" s="245"/>
      <c r="R508" s="245"/>
      <c r="S508" s="245"/>
      <c r="T508" s="24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7" t="s">
        <v>221</v>
      </c>
      <c r="AU508" s="247" t="s">
        <v>87</v>
      </c>
      <c r="AV508" s="13" t="s">
        <v>85</v>
      </c>
      <c r="AW508" s="13" t="s">
        <v>32</v>
      </c>
      <c r="AX508" s="13" t="s">
        <v>77</v>
      </c>
      <c r="AY508" s="247" t="s">
        <v>123</v>
      </c>
    </row>
    <row r="509" s="14" customFormat="1">
      <c r="A509" s="14"/>
      <c r="B509" s="248"/>
      <c r="C509" s="249"/>
      <c r="D509" s="239" t="s">
        <v>221</v>
      </c>
      <c r="E509" s="250" t="s">
        <v>1</v>
      </c>
      <c r="F509" s="251" t="s">
        <v>285</v>
      </c>
      <c r="G509" s="249"/>
      <c r="H509" s="252">
        <v>10.6</v>
      </c>
      <c r="I509" s="253"/>
      <c r="J509" s="249"/>
      <c r="K509" s="249"/>
      <c r="L509" s="254"/>
      <c r="M509" s="255"/>
      <c r="N509" s="256"/>
      <c r="O509" s="256"/>
      <c r="P509" s="256"/>
      <c r="Q509" s="256"/>
      <c r="R509" s="256"/>
      <c r="S509" s="256"/>
      <c r="T509" s="257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8" t="s">
        <v>221</v>
      </c>
      <c r="AU509" s="258" t="s">
        <v>87</v>
      </c>
      <c r="AV509" s="14" t="s">
        <v>87</v>
      </c>
      <c r="AW509" s="14" t="s">
        <v>32</v>
      </c>
      <c r="AX509" s="14" t="s">
        <v>77</v>
      </c>
      <c r="AY509" s="258" t="s">
        <v>123</v>
      </c>
    </row>
    <row r="510" s="13" customFormat="1">
      <c r="A510" s="13"/>
      <c r="B510" s="237"/>
      <c r="C510" s="238"/>
      <c r="D510" s="239" t="s">
        <v>221</v>
      </c>
      <c r="E510" s="240" t="s">
        <v>1</v>
      </c>
      <c r="F510" s="241" t="s">
        <v>286</v>
      </c>
      <c r="G510" s="238"/>
      <c r="H510" s="240" t="s">
        <v>1</v>
      </c>
      <c r="I510" s="242"/>
      <c r="J510" s="238"/>
      <c r="K510" s="238"/>
      <c r="L510" s="243"/>
      <c r="M510" s="244"/>
      <c r="N510" s="245"/>
      <c r="O510" s="245"/>
      <c r="P510" s="245"/>
      <c r="Q510" s="245"/>
      <c r="R510" s="245"/>
      <c r="S510" s="245"/>
      <c r="T510" s="24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7" t="s">
        <v>221</v>
      </c>
      <c r="AU510" s="247" t="s">
        <v>87</v>
      </c>
      <c r="AV510" s="13" t="s">
        <v>85</v>
      </c>
      <c r="AW510" s="13" t="s">
        <v>32</v>
      </c>
      <c r="AX510" s="13" t="s">
        <v>77</v>
      </c>
      <c r="AY510" s="247" t="s">
        <v>123</v>
      </c>
    </row>
    <row r="511" s="14" customFormat="1">
      <c r="A511" s="14"/>
      <c r="B511" s="248"/>
      <c r="C511" s="249"/>
      <c r="D511" s="239" t="s">
        <v>221</v>
      </c>
      <c r="E511" s="250" t="s">
        <v>1</v>
      </c>
      <c r="F511" s="251" t="s">
        <v>287</v>
      </c>
      <c r="G511" s="249"/>
      <c r="H511" s="252">
        <v>6.04</v>
      </c>
      <c r="I511" s="253"/>
      <c r="J511" s="249"/>
      <c r="K511" s="249"/>
      <c r="L511" s="254"/>
      <c r="M511" s="255"/>
      <c r="N511" s="256"/>
      <c r="O511" s="256"/>
      <c r="P511" s="256"/>
      <c r="Q511" s="256"/>
      <c r="R511" s="256"/>
      <c r="S511" s="256"/>
      <c r="T511" s="257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8" t="s">
        <v>221</v>
      </c>
      <c r="AU511" s="258" t="s">
        <v>87</v>
      </c>
      <c r="AV511" s="14" t="s">
        <v>87</v>
      </c>
      <c r="AW511" s="14" t="s">
        <v>32</v>
      </c>
      <c r="AX511" s="14" t="s">
        <v>77</v>
      </c>
      <c r="AY511" s="258" t="s">
        <v>123</v>
      </c>
    </row>
    <row r="512" s="13" customFormat="1">
      <c r="A512" s="13"/>
      <c r="B512" s="237"/>
      <c r="C512" s="238"/>
      <c r="D512" s="239" t="s">
        <v>221</v>
      </c>
      <c r="E512" s="240" t="s">
        <v>1</v>
      </c>
      <c r="F512" s="241" t="s">
        <v>274</v>
      </c>
      <c r="G512" s="238"/>
      <c r="H512" s="240" t="s">
        <v>1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7" t="s">
        <v>221</v>
      </c>
      <c r="AU512" s="247" t="s">
        <v>87</v>
      </c>
      <c r="AV512" s="13" t="s">
        <v>85</v>
      </c>
      <c r="AW512" s="13" t="s">
        <v>32</v>
      </c>
      <c r="AX512" s="13" t="s">
        <v>77</v>
      </c>
      <c r="AY512" s="247" t="s">
        <v>123</v>
      </c>
    </row>
    <row r="513" s="14" customFormat="1">
      <c r="A513" s="14"/>
      <c r="B513" s="248"/>
      <c r="C513" s="249"/>
      <c r="D513" s="239" t="s">
        <v>221</v>
      </c>
      <c r="E513" s="250" t="s">
        <v>1</v>
      </c>
      <c r="F513" s="251" t="s">
        <v>341</v>
      </c>
      <c r="G513" s="249"/>
      <c r="H513" s="252">
        <v>6.8099999999999996</v>
      </c>
      <c r="I513" s="253"/>
      <c r="J513" s="249"/>
      <c r="K513" s="249"/>
      <c r="L513" s="254"/>
      <c r="M513" s="255"/>
      <c r="N513" s="256"/>
      <c r="O513" s="256"/>
      <c r="P513" s="256"/>
      <c r="Q513" s="256"/>
      <c r="R513" s="256"/>
      <c r="S513" s="256"/>
      <c r="T513" s="257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8" t="s">
        <v>221</v>
      </c>
      <c r="AU513" s="258" t="s">
        <v>87</v>
      </c>
      <c r="AV513" s="14" t="s">
        <v>87</v>
      </c>
      <c r="AW513" s="14" t="s">
        <v>32</v>
      </c>
      <c r="AX513" s="14" t="s">
        <v>77</v>
      </c>
      <c r="AY513" s="258" t="s">
        <v>123</v>
      </c>
    </row>
    <row r="514" s="13" customFormat="1">
      <c r="A514" s="13"/>
      <c r="B514" s="237"/>
      <c r="C514" s="238"/>
      <c r="D514" s="239" t="s">
        <v>221</v>
      </c>
      <c r="E514" s="240" t="s">
        <v>1</v>
      </c>
      <c r="F514" s="241" t="s">
        <v>299</v>
      </c>
      <c r="G514" s="238"/>
      <c r="H514" s="240" t="s">
        <v>1</v>
      </c>
      <c r="I514" s="242"/>
      <c r="J514" s="238"/>
      <c r="K514" s="238"/>
      <c r="L514" s="243"/>
      <c r="M514" s="244"/>
      <c r="N514" s="245"/>
      <c r="O514" s="245"/>
      <c r="P514" s="245"/>
      <c r="Q514" s="245"/>
      <c r="R514" s="245"/>
      <c r="S514" s="245"/>
      <c r="T514" s="246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7" t="s">
        <v>221</v>
      </c>
      <c r="AU514" s="247" t="s">
        <v>87</v>
      </c>
      <c r="AV514" s="13" t="s">
        <v>85</v>
      </c>
      <c r="AW514" s="13" t="s">
        <v>32</v>
      </c>
      <c r="AX514" s="13" t="s">
        <v>77</v>
      </c>
      <c r="AY514" s="247" t="s">
        <v>123</v>
      </c>
    </row>
    <row r="515" s="14" customFormat="1">
      <c r="A515" s="14"/>
      <c r="B515" s="248"/>
      <c r="C515" s="249"/>
      <c r="D515" s="239" t="s">
        <v>221</v>
      </c>
      <c r="E515" s="250" t="s">
        <v>1</v>
      </c>
      <c r="F515" s="251" t="s">
        <v>342</v>
      </c>
      <c r="G515" s="249"/>
      <c r="H515" s="252">
        <v>6.21</v>
      </c>
      <c r="I515" s="253"/>
      <c r="J515" s="249"/>
      <c r="K515" s="249"/>
      <c r="L515" s="254"/>
      <c r="M515" s="255"/>
      <c r="N515" s="256"/>
      <c r="O515" s="256"/>
      <c r="P515" s="256"/>
      <c r="Q515" s="256"/>
      <c r="R515" s="256"/>
      <c r="S515" s="256"/>
      <c r="T515" s="257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8" t="s">
        <v>221</v>
      </c>
      <c r="AU515" s="258" t="s">
        <v>87</v>
      </c>
      <c r="AV515" s="14" t="s">
        <v>87</v>
      </c>
      <c r="AW515" s="14" t="s">
        <v>32</v>
      </c>
      <c r="AX515" s="14" t="s">
        <v>77</v>
      </c>
      <c r="AY515" s="258" t="s">
        <v>123</v>
      </c>
    </row>
    <row r="516" s="13" customFormat="1">
      <c r="A516" s="13"/>
      <c r="B516" s="237"/>
      <c r="C516" s="238"/>
      <c r="D516" s="239" t="s">
        <v>221</v>
      </c>
      <c r="E516" s="240" t="s">
        <v>1</v>
      </c>
      <c r="F516" s="241" t="s">
        <v>279</v>
      </c>
      <c r="G516" s="238"/>
      <c r="H516" s="240" t="s">
        <v>1</v>
      </c>
      <c r="I516" s="242"/>
      <c r="J516" s="238"/>
      <c r="K516" s="238"/>
      <c r="L516" s="243"/>
      <c r="M516" s="244"/>
      <c r="N516" s="245"/>
      <c r="O516" s="245"/>
      <c r="P516" s="245"/>
      <c r="Q516" s="245"/>
      <c r="R516" s="245"/>
      <c r="S516" s="245"/>
      <c r="T516" s="24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7" t="s">
        <v>221</v>
      </c>
      <c r="AU516" s="247" t="s">
        <v>87</v>
      </c>
      <c r="AV516" s="13" t="s">
        <v>85</v>
      </c>
      <c r="AW516" s="13" t="s">
        <v>32</v>
      </c>
      <c r="AX516" s="13" t="s">
        <v>77</v>
      </c>
      <c r="AY516" s="247" t="s">
        <v>123</v>
      </c>
    </row>
    <row r="517" s="14" customFormat="1">
      <c r="A517" s="14"/>
      <c r="B517" s="248"/>
      <c r="C517" s="249"/>
      <c r="D517" s="239" t="s">
        <v>221</v>
      </c>
      <c r="E517" s="250" t="s">
        <v>1</v>
      </c>
      <c r="F517" s="251" t="s">
        <v>343</v>
      </c>
      <c r="G517" s="249"/>
      <c r="H517" s="252">
        <v>1.3500000000000001</v>
      </c>
      <c r="I517" s="253"/>
      <c r="J517" s="249"/>
      <c r="K517" s="249"/>
      <c r="L517" s="254"/>
      <c r="M517" s="255"/>
      <c r="N517" s="256"/>
      <c r="O517" s="256"/>
      <c r="P517" s="256"/>
      <c r="Q517" s="256"/>
      <c r="R517" s="256"/>
      <c r="S517" s="256"/>
      <c r="T517" s="257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8" t="s">
        <v>221</v>
      </c>
      <c r="AU517" s="258" t="s">
        <v>87</v>
      </c>
      <c r="AV517" s="14" t="s">
        <v>87</v>
      </c>
      <c r="AW517" s="14" t="s">
        <v>32</v>
      </c>
      <c r="AX517" s="14" t="s">
        <v>77</v>
      </c>
      <c r="AY517" s="258" t="s">
        <v>123</v>
      </c>
    </row>
    <row r="518" s="13" customFormat="1">
      <c r="A518" s="13"/>
      <c r="B518" s="237"/>
      <c r="C518" s="238"/>
      <c r="D518" s="239" t="s">
        <v>221</v>
      </c>
      <c r="E518" s="240" t="s">
        <v>1</v>
      </c>
      <c r="F518" s="241" t="s">
        <v>288</v>
      </c>
      <c r="G518" s="238"/>
      <c r="H518" s="240" t="s">
        <v>1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7" t="s">
        <v>221</v>
      </c>
      <c r="AU518" s="247" t="s">
        <v>87</v>
      </c>
      <c r="AV518" s="13" t="s">
        <v>85</v>
      </c>
      <c r="AW518" s="13" t="s">
        <v>32</v>
      </c>
      <c r="AX518" s="13" t="s">
        <v>77</v>
      </c>
      <c r="AY518" s="247" t="s">
        <v>123</v>
      </c>
    </row>
    <row r="519" s="14" customFormat="1">
      <c r="A519" s="14"/>
      <c r="B519" s="248"/>
      <c r="C519" s="249"/>
      <c r="D519" s="239" t="s">
        <v>221</v>
      </c>
      <c r="E519" s="250" t="s">
        <v>1</v>
      </c>
      <c r="F519" s="251" t="s">
        <v>289</v>
      </c>
      <c r="G519" s="249"/>
      <c r="H519" s="252">
        <v>54.950000000000003</v>
      </c>
      <c r="I519" s="253"/>
      <c r="J519" s="249"/>
      <c r="K519" s="249"/>
      <c r="L519" s="254"/>
      <c r="M519" s="255"/>
      <c r="N519" s="256"/>
      <c r="O519" s="256"/>
      <c r="P519" s="256"/>
      <c r="Q519" s="256"/>
      <c r="R519" s="256"/>
      <c r="S519" s="256"/>
      <c r="T519" s="257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8" t="s">
        <v>221</v>
      </c>
      <c r="AU519" s="258" t="s">
        <v>87</v>
      </c>
      <c r="AV519" s="14" t="s">
        <v>87</v>
      </c>
      <c r="AW519" s="14" t="s">
        <v>32</v>
      </c>
      <c r="AX519" s="14" t="s">
        <v>77</v>
      </c>
      <c r="AY519" s="258" t="s">
        <v>123</v>
      </c>
    </row>
    <row r="520" s="15" customFormat="1">
      <c r="A520" s="15"/>
      <c r="B520" s="259"/>
      <c r="C520" s="260"/>
      <c r="D520" s="239" t="s">
        <v>221</v>
      </c>
      <c r="E520" s="261" t="s">
        <v>1</v>
      </c>
      <c r="F520" s="262" t="s">
        <v>254</v>
      </c>
      <c r="G520" s="260"/>
      <c r="H520" s="263">
        <v>85.960000000000008</v>
      </c>
      <c r="I520" s="264"/>
      <c r="J520" s="260"/>
      <c r="K520" s="260"/>
      <c r="L520" s="265"/>
      <c r="M520" s="266"/>
      <c r="N520" s="267"/>
      <c r="O520" s="267"/>
      <c r="P520" s="267"/>
      <c r="Q520" s="267"/>
      <c r="R520" s="267"/>
      <c r="S520" s="267"/>
      <c r="T520" s="268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9" t="s">
        <v>221</v>
      </c>
      <c r="AU520" s="269" t="s">
        <v>87</v>
      </c>
      <c r="AV520" s="15" t="s">
        <v>128</v>
      </c>
      <c r="AW520" s="15" t="s">
        <v>32</v>
      </c>
      <c r="AX520" s="15" t="s">
        <v>85</v>
      </c>
      <c r="AY520" s="269" t="s">
        <v>123</v>
      </c>
    </row>
    <row r="521" s="2" customFormat="1" ht="16.5" customHeight="1">
      <c r="A521" s="38"/>
      <c r="B521" s="39"/>
      <c r="C521" s="210" t="s">
        <v>634</v>
      </c>
      <c r="D521" s="210" t="s">
        <v>124</v>
      </c>
      <c r="E521" s="211" t="s">
        <v>635</v>
      </c>
      <c r="F521" s="212" t="s">
        <v>636</v>
      </c>
      <c r="G521" s="213" t="s">
        <v>158</v>
      </c>
      <c r="H521" s="214">
        <v>85.959999999999994</v>
      </c>
      <c r="I521" s="215"/>
      <c r="J521" s="216">
        <f>ROUND(I521*H521,2)</f>
        <v>0</v>
      </c>
      <c r="K521" s="212" t="s">
        <v>219</v>
      </c>
      <c r="L521" s="44"/>
      <c r="M521" s="217" t="s">
        <v>1</v>
      </c>
      <c r="N521" s="218" t="s">
        <v>42</v>
      </c>
      <c r="O521" s="91"/>
      <c r="P521" s="219">
        <f>O521*H521</f>
        <v>0</v>
      </c>
      <c r="Q521" s="219">
        <v>0.00029999999999999997</v>
      </c>
      <c r="R521" s="219">
        <f>Q521*H521</f>
        <v>0.025787999999999995</v>
      </c>
      <c r="S521" s="219">
        <v>0</v>
      </c>
      <c r="T521" s="220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1" t="s">
        <v>151</v>
      </c>
      <c r="AT521" s="221" t="s">
        <v>124</v>
      </c>
      <c r="AU521" s="221" t="s">
        <v>87</v>
      </c>
      <c r="AY521" s="17" t="s">
        <v>123</v>
      </c>
      <c r="BE521" s="222">
        <f>IF(N521="základní",J521,0)</f>
        <v>0</v>
      </c>
      <c r="BF521" s="222">
        <f>IF(N521="snížená",J521,0)</f>
        <v>0</v>
      </c>
      <c r="BG521" s="222">
        <f>IF(N521="zákl. přenesená",J521,0)</f>
        <v>0</v>
      </c>
      <c r="BH521" s="222">
        <f>IF(N521="sníž. přenesená",J521,0)</f>
        <v>0</v>
      </c>
      <c r="BI521" s="222">
        <f>IF(N521="nulová",J521,0)</f>
        <v>0</v>
      </c>
      <c r="BJ521" s="17" t="s">
        <v>85</v>
      </c>
      <c r="BK521" s="222">
        <f>ROUND(I521*H521,2)</f>
        <v>0</v>
      </c>
      <c r="BL521" s="17" t="s">
        <v>151</v>
      </c>
      <c r="BM521" s="221" t="s">
        <v>637</v>
      </c>
    </row>
    <row r="522" s="2" customFormat="1" ht="33" customHeight="1">
      <c r="A522" s="38"/>
      <c r="B522" s="39"/>
      <c r="C522" s="210" t="s">
        <v>638</v>
      </c>
      <c r="D522" s="210" t="s">
        <v>124</v>
      </c>
      <c r="E522" s="211" t="s">
        <v>639</v>
      </c>
      <c r="F522" s="212" t="s">
        <v>640</v>
      </c>
      <c r="G522" s="213" t="s">
        <v>127</v>
      </c>
      <c r="H522" s="214">
        <v>56.119999999999997</v>
      </c>
      <c r="I522" s="215"/>
      <c r="J522" s="216">
        <f>ROUND(I522*H522,2)</f>
        <v>0</v>
      </c>
      <c r="K522" s="212" t="s">
        <v>219</v>
      </c>
      <c r="L522" s="44"/>
      <c r="M522" s="217" t="s">
        <v>1</v>
      </c>
      <c r="N522" s="218" t="s">
        <v>42</v>
      </c>
      <c r="O522" s="91"/>
      <c r="P522" s="219">
        <f>O522*H522</f>
        <v>0</v>
      </c>
      <c r="Q522" s="219">
        <v>0.00042999999999999999</v>
      </c>
      <c r="R522" s="219">
        <f>Q522*H522</f>
        <v>0.0241316</v>
      </c>
      <c r="S522" s="219">
        <v>0</v>
      </c>
      <c r="T522" s="220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21" t="s">
        <v>151</v>
      </c>
      <c r="AT522" s="221" t="s">
        <v>124</v>
      </c>
      <c r="AU522" s="221" t="s">
        <v>87</v>
      </c>
      <c r="AY522" s="17" t="s">
        <v>123</v>
      </c>
      <c r="BE522" s="222">
        <f>IF(N522="základní",J522,0)</f>
        <v>0</v>
      </c>
      <c r="BF522" s="222">
        <f>IF(N522="snížená",J522,0)</f>
        <v>0</v>
      </c>
      <c r="BG522" s="222">
        <f>IF(N522="zákl. přenesená",J522,0)</f>
        <v>0</v>
      </c>
      <c r="BH522" s="222">
        <f>IF(N522="sníž. přenesená",J522,0)</f>
        <v>0</v>
      </c>
      <c r="BI522" s="222">
        <f>IF(N522="nulová",J522,0)</f>
        <v>0</v>
      </c>
      <c r="BJ522" s="17" t="s">
        <v>85</v>
      </c>
      <c r="BK522" s="222">
        <f>ROUND(I522*H522,2)</f>
        <v>0</v>
      </c>
      <c r="BL522" s="17" t="s">
        <v>151</v>
      </c>
      <c r="BM522" s="221" t="s">
        <v>641</v>
      </c>
    </row>
    <row r="523" s="13" customFormat="1">
      <c r="A523" s="13"/>
      <c r="B523" s="237"/>
      <c r="C523" s="238"/>
      <c r="D523" s="239" t="s">
        <v>221</v>
      </c>
      <c r="E523" s="240" t="s">
        <v>1</v>
      </c>
      <c r="F523" s="241" t="s">
        <v>230</v>
      </c>
      <c r="G523" s="238"/>
      <c r="H523" s="240" t="s">
        <v>1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7" t="s">
        <v>221</v>
      </c>
      <c r="AU523" s="247" t="s">
        <v>87</v>
      </c>
      <c r="AV523" s="13" t="s">
        <v>85</v>
      </c>
      <c r="AW523" s="13" t="s">
        <v>32</v>
      </c>
      <c r="AX523" s="13" t="s">
        <v>77</v>
      </c>
      <c r="AY523" s="247" t="s">
        <v>123</v>
      </c>
    </row>
    <row r="524" s="14" customFormat="1">
      <c r="A524" s="14"/>
      <c r="B524" s="248"/>
      <c r="C524" s="249"/>
      <c r="D524" s="239" t="s">
        <v>221</v>
      </c>
      <c r="E524" s="250" t="s">
        <v>1</v>
      </c>
      <c r="F524" s="251" t="s">
        <v>642</v>
      </c>
      <c r="G524" s="249"/>
      <c r="H524" s="252">
        <v>15.199999999999999</v>
      </c>
      <c r="I524" s="253"/>
      <c r="J524" s="249"/>
      <c r="K524" s="249"/>
      <c r="L524" s="254"/>
      <c r="M524" s="255"/>
      <c r="N524" s="256"/>
      <c r="O524" s="256"/>
      <c r="P524" s="256"/>
      <c r="Q524" s="256"/>
      <c r="R524" s="256"/>
      <c r="S524" s="256"/>
      <c r="T524" s="257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8" t="s">
        <v>221</v>
      </c>
      <c r="AU524" s="258" t="s">
        <v>87</v>
      </c>
      <c r="AV524" s="14" t="s">
        <v>87</v>
      </c>
      <c r="AW524" s="14" t="s">
        <v>32</v>
      </c>
      <c r="AX524" s="14" t="s">
        <v>77</v>
      </c>
      <c r="AY524" s="258" t="s">
        <v>123</v>
      </c>
    </row>
    <row r="525" s="13" customFormat="1">
      <c r="A525" s="13"/>
      <c r="B525" s="237"/>
      <c r="C525" s="238"/>
      <c r="D525" s="239" t="s">
        <v>221</v>
      </c>
      <c r="E525" s="240" t="s">
        <v>1</v>
      </c>
      <c r="F525" s="241" t="s">
        <v>286</v>
      </c>
      <c r="G525" s="238"/>
      <c r="H525" s="240" t="s">
        <v>1</v>
      </c>
      <c r="I525" s="242"/>
      <c r="J525" s="238"/>
      <c r="K525" s="238"/>
      <c r="L525" s="243"/>
      <c r="M525" s="244"/>
      <c r="N525" s="245"/>
      <c r="O525" s="245"/>
      <c r="P525" s="245"/>
      <c r="Q525" s="245"/>
      <c r="R525" s="245"/>
      <c r="S525" s="245"/>
      <c r="T525" s="246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7" t="s">
        <v>221</v>
      </c>
      <c r="AU525" s="247" t="s">
        <v>87</v>
      </c>
      <c r="AV525" s="13" t="s">
        <v>85</v>
      </c>
      <c r="AW525" s="13" t="s">
        <v>32</v>
      </c>
      <c r="AX525" s="13" t="s">
        <v>77</v>
      </c>
      <c r="AY525" s="247" t="s">
        <v>123</v>
      </c>
    </row>
    <row r="526" s="14" customFormat="1">
      <c r="A526" s="14"/>
      <c r="B526" s="248"/>
      <c r="C526" s="249"/>
      <c r="D526" s="239" t="s">
        <v>221</v>
      </c>
      <c r="E526" s="250" t="s">
        <v>1</v>
      </c>
      <c r="F526" s="251" t="s">
        <v>643</v>
      </c>
      <c r="G526" s="249"/>
      <c r="H526" s="252">
        <v>9.5999999999999996</v>
      </c>
      <c r="I526" s="253"/>
      <c r="J526" s="249"/>
      <c r="K526" s="249"/>
      <c r="L526" s="254"/>
      <c r="M526" s="255"/>
      <c r="N526" s="256"/>
      <c r="O526" s="256"/>
      <c r="P526" s="256"/>
      <c r="Q526" s="256"/>
      <c r="R526" s="256"/>
      <c r="S526" s="256"/>
      <c r="T526" s="257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8" t="s">
        <v>221</v>
      </c>
      <c r="AU526" s="258" t="s">
        <v>87</v>
      </c>
      <c r="AV526" s="14" t="s">
        <v>87</v>
      </c>
      <c r="AW526" s="14" t="s">
        <v>32</v>
      </c>
      <c r="AX526" s="14" t="s">
        <v>77</v>
      </c>
      <c r="AY526" s="258" t="s">
        <v>123</v>
      </c>
    </row>
    <row r="527" s="13" customFormat="1">
      <c r="A527" s="13"/>
      <c r="B527" s="237"/>
      <c r="C527" s="238"/>
      <c r="D527" s="239" t="s">
        <v>221</v>
      </c>
      <c r="E527" s="240" t="s">
        <v>1</v>
      </c>
      <c r="F527" s="241" t="s">
        <v>288</v>
      </c>
      <c r="G527" s="238"/>
      <c r="H527" s="240" t="s">
        <v>1</v>
      </c>
      <c r="I527" s="242"/>
      <c r="J527" s="238"/>
      <c r="K527" s="238"/>
      <c r="L527" s="243"/>
      <c r="M527" s="244"/>
      <c r="N527" s="245"/>
      <c r="O527" s="245"/>
      <c r="P527" s="245"/>
      <c r="Q527" s="245"/>
      <c r="R527" s="245"/>
      <c r="S527" s="245"/>
      <c r="T527" s="246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7" t="s">
        <v>221</v>
      </c>
      <c r="AU527" s="247" t="s">
        <v>87</v>
      </c>
      <c r="AV527" s="13" t="s">
        <v>85</v>
      </c>
      <c r="AW527" s="13" t="s">
        <v>32</v>
      </c>
      <c r="AX527" s="13" t="s">
        <v>77</v>
      </c>
      <c r="AY527" s="247" t="s">
        <v>123</v>
      </c>
    </row>
    <row r="528" s="14" customFormat="1">
      <c r="A528" s="14"/>
      <c r="B528" s="248"/>
      <c r="C528" s="249"/>
      <c r="D528" s="239" t="s">
        <v>221</v>
      </c>
      <c r="E528" s="250" t="s">
        <v>1</v>
      </c>
      <c r="F528" s="251" t="s">
        <v>644</v>
      </c>
      <c r="G528" s="249"/>
      <c r="H528" s="252">
        <v>31.32</v>
      </c>
      <c r="I528" s="253"/>
      <c r="J528" s="249"/>
      <c r="K528" s="249"/>
      <c r="L528" s="254"/>
      <c r="M528" s="255"/>
      <c r="N528" s="256"/>
      <c r="O528" s="256"/>
      <c r="P528" s="256"/>
      <c r="Q528" s="256"/>
      <c r="R528" s="256"/>
      <c r="S528" s="256"/>
      <c r="T528" s="257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8" t="s">
        <v>221</v>
      </c>
      <c r="AU528" s="258" t="s">
        <v>87</v>
      </c>
      <c r="AV528" s="14" t="s">
        <v>87</v>
      </c>
      <c r="AW528" s="14" t="s">
        <v>32</v>
      </c>
      <c r="AX528" s="14" t="s">
        <v>77</v>
      </c>
      <c r="AY528" s="258" t="s">
        <v>123</v>
      </c>
    </row>
    <row r="529" s="15" customFormat="1">
      <c r="A529" s="15"/>
      <c r="B529" s="259"/>
      <c r="C529" s="260"/>
      <c r="D529" s="239" t="s">
        <v>221</v>
      </c>
      <c r="E529" s="261" t="s">
        <v>1</v>
      </c>
      <c r="F529" s="262" t="s">
        <v>254</v>
      </c>
      <c r="G529" s="260"/>
      <c r="H529" s="263">
        <v>56.119999999999997</v>
      </c>
      <c r="I529" s="264"/>
      <c r="J529" s="260"/>
      <c r="K529" s="260"/>
      <c r="L529" s="265"/>
      <c r="M529" s="266"/>
      <c r="N529" s="267"/>
      <c r="O529" s="267"/>
      <c r="P529" s="267"/>
      <c r="Q529" s="267"/>
      <c r="R529" s="267"/>
      <c r="S529" s="267"/>
      <c r="T529" s="268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69" t="s">
        <v>221</v>
      </c>
      <c r="AU529" s="269" t="s">
        <v>87</v>
      </c>
      <c r="AV529" s="15" t="s">
        <v>128</v>
      </c>
      <c r="AW529" s="15" t="s">
        <v>32</v>
      </c>
      <c r="AX529" s="15" t="s">
        <v>85</v>
      </c>
      <c r="AY529" s="269" t="s">
        <v>123</v>
      </c>
    </row>
    <row r="530" s="2" customFormat="1" ht="33" customHeight="1">
      <c r="A530" s="38"/>
      <c r="B530" s="39"/>
      <c r="C530" s="270" t="s">
        <v>645</v>
      </c>
      <c r="D530" s="270" t="s">
        <v>458</v>
      </c>
      <c r="E530" s="271" t="s">
        <v>646</v>
      </c>
      <c r="F530" s="272" t="s">
        <v>647</v>
      </c>
      <c r="G530" s="273" t="s">
        <v>158</v>
      </c>
      <c r="H530" s="274">
        <v>5.6120000000000001</v>
      </c>
      <c r="I530" s="275"/>
      <c r="J530" s="276">
        <f>ROUND(I530*H530,2)</f>
        <v>0</v>
      </c>
      <c r="K530" s="272" t="s">
        <v>219</v>
      </c>
      <c r="L530" s="277"/>
      <c r="M530" s="278" t="s">
        <v>1</v>
      </c>
      <c r="N530" s="279" t="s">
        <v>42</v>
      </c>
      <c r="O530" s="91"/>
      <c r="P530" s="219">
        <f>O530*H530</f>
        <v>0</v>
      </c>
      <c r="Q530" s="219">
        <v>0.021999999999999999</v>
      </c>
      <c r="R530" s="219">
        <f>Q530*H530</f>
        <v>0.12346399999999999</v>
      </c>
      <c r="S530" s="219">
        <v>0</v>
      </c>
      <c r="T530" s="220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21" t="s">
        <v>186</v>
      </c>
      <c r="AT530" s="221" t="s">
        <v>458</v>
      </c>
      <c r="AU530" s="221" t="s">
        <v>87</v>
      </c>
      <c r="AY530" s="17" t="s">
        <v>123</v>
      </c>
      <c r="BE530" s="222">
        <f>IF(N530="základní",J530,0)</f>
        <v>0</v>
      </c>
      <c r="BF530" s="222">
        <f>IF(N530="snížená",J530,0)</f>
        <v>0</v>
      </c>
      <c r="BG530" s="222">
        <f>IF(N530="zákl. přenesená",J530,0)</f>
        <v>0</v>
      </c>
      <c r="BH530" s="222">
        <f>IF(N530="sníž. přenesená",J530,0)</f>
        <v>0</v>
      </c>
      <c r="BI530" s="222">
        <f>IF(N530="nulová",J530,0)</f>
        <v>0</v>
      </c>
      <c r="BJ530" s="17" t="s">
        <v>85</v>
      </c>
      <c r="BK530" s="222">
        <f>ROUND(I530*H530,2)</f>
        <v>0</v>
      </c>
      <c r="BL530" s="17" t="s">
        <v>151</v>
      </c>
      <c r="BM530" s="221" t="s">
        <v>648</v>
      </c>
    </row>
    <row r="531" s="14" customFormat="1">
      <c r="A531" s="14"/>
      <c r="B531" s="248"/>
      <c r="C531" s="249"/>
      <c r="D531" s="239" t="s">
        <v>221</v>
      </c>
      <c r="E531" s="249"/>
      <c r="F531" s="251" t="s">
        <v>649</v>
      </c>
      <c r="G531" s="249"/>
      <c r="H531" s="252">
        <v>5.6120000000000001</v>
      </c>
      <c r="I531" s="253"/>
      <c r="J531" s="249"/>
      <c r="K531" s="249"/>
      <c r="L531" s="254"/>
      <c r="M531" s="255"/>
      <c r="N531" s="256"/>
      <c r="O531" s="256"/>
      <c r="P531" s="256"/>
      <c r="Q531" s="256"/>
      <c r="R531" s="256"/>
      <c r="S531" s="256"/>
      <c r="T531" s="257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8" t="s">
        <v>221</v>
      </c>
      <c r="AU531" s="258" t="s">
        <v>87</v>
      </c>
      <c r="AV531" s="14" t="s">
        <v>87</v>
      </c>
      <c r="AW531" s="14" t="s">
        <v>4</v>
      </c>
      <c r="AX531" s="14" t="s">
        <v>85</v>
      </c>
      <c r="AY531" s="258" t="s">
        <v>123</v>
      </c>
    </row>
    <row r="532" s="2" customFormat="1" ht="24.15" customHeight="1">
      <c r="A532" s="38"/>
      <c r="B532" s="39"/>
      <c r="C532" s="210" t="s">
        <v>650</v>
      </c>
      <c r="D532" s="210" t="s">
        <v>124</v>
      </c>
      <c r="E532" s="211" t="s">
        <v>651</v>
      </c>
      <c r="F532" s="212" t="s">
        <v>652</v>
      </c>
      <c r="G532" s="213" t="s">
        <v>158</v>
      </c>
      <c r="H532" s="214">
        <v>85.090000000000003</v>
      </c>
      <c r="I532" s="215"/>
      <c r="J532" s="216">
        <f>ROUND(I532*H532,2)</f>
        <v>0</v>
      </c>
      <c r="K532" s="212" t="s">
        <v>219</v>
      </c>
      <c r="L532" s="44"/>
      <c r="M532" s="217" t="s">
        <v>1</v>
      </c>
      <c r="N532" s="218" t="s">
        <v>42</v>
      </c>
      <c r="O532" s="91"/>
      <c r="P532" s="219">
        <f>O532*H532</f>
        <v>0</v>
      </c>
      <c r="Q532" s="219">
        <v>0</v>
      </c>
      <c r="R532" s="219">
        <f>Q532*H532</f>
        <v>0</v>
      </c>
      <c r="S532" s="219">
        <v>0.083169999999999994</v>
      </c>
      <c r="T532" s="220">
        <f>S532*H532</f>
        <v>7.0769352999999997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21" t="s">
        <v>151</v>
      </c>
      <c r="AT532" s="221" t="s">
        <v>124</v>
      </c>
      <c r="AU532" s="221" t="s">
        <v>87</v>
      </c>
      <c r="AY532" s="17" t="s">
        <v>123</v>
      </c>
      <c r="BE532" s="222">
        <f>IF(N532="základní",J532,0)</f>
        <v>0</v>
      </c>
      <c r="BF532" s="222">
        <f>IF(N532="snížená",J532,0)</f>
        <v>0</v>
      </c>
      <c r="BG532" s="222">
        <f>IF(N532="zákl. přenesená",J532,0)</f>
        <v>0</v>
      </c>
      <c r="BH532" s="222">
        <f>IF(N532="sníž. přenesená",J532,0)</f>
        <v>0</v>
      </c>
      <c r="BI532" s="222">
        <f>IF(N532="nulová",J532,0)</f>
        <v>0</v>
      </c>
      <c r="BJ532" s="17" t="s">
        <v>85</v>
      </c>
      <c r="BK532" s="222">
        <f>ROUND(I532*H532,2)</f>
        <v>0</v>
      </c>
      <c r="BL532" s="17" t="s">
        <v>151</v>
      </c>
      <c r="BM532" s="221" t="s">
        <v>653</v>
      </c>
    </row>
    <row r="533" s="13" customFormat="1">
      <c r="A533" s="13"/>
      <c r="B533" s="237"/>
      <c r="C533" s="238"/>
      <c r="D533" s="239" t="s">
        <v>221</v>
      </c>
      <c r="E533" s="240" t="s">
        <v>1</v>
      </c>
      <c r="F533" s="241" t="s">
        <v>230</v>
      </c>
      <c r="G533" s="238"/>
      <c r="H533" s="240" t="s">
        <v>1</v>
      </c>
      <c r="I533" s="242"/>
      <c r="J533" s="238"/>
      <c r="K533" s="238"/>
      <c r="L533" s="243"/>
      <c r="M533" s="244"/>
      <c r="N533" s="245"/>
      <c r="O533" s="245"/>
      <c r="P533" s="245"/>
      <c r="Q533" s="245"/>
      <c r="R533" s="245"/>
      <c r="S533" s="245"/>
      <c r="T533" s="246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7" t="s">
        <v>221</v>
      </c>
      <c r="AU533" s="247" t="s">
        <v>87</v>
      </c>
      <c r="AV533" s="13" t="s">
        <v>85</v>
      </c>
      <c r="AW533" s="13" t="s">
        <v>32</v>
      </c>
      <c r="AX533" s="13" t="s">
        <v>77</v>
      </c>
      <c r="AY533" s="247" t="s">
        <v>123</v>
      </c>
    </row>
    <row r="534" s="14" customFormat="1">
      <c r="A534" s="14"/>
      <c r="B534" s="248"/>
      <c r="C534" s="249"/>
      <c r="D534" s="239" t="s">
        <v>221</v>
      </c>
      <c r="E534" s="250" t="s">
        <v>1</v>
      </c>
      <c r="F534" s="251" t="s">
        <v>654</v>
      </c>
      <c r="G534" s="249"/>
      <c r="H534" s="252">
        <v>1.96</v>
      </c>
      <c r="I534" s="253"/>
      <c r="J534" s="249"/>
      <c r="K534" s="249"/>
      <c r="L534" s="254"/>
      <c r="M534" s="255"/>
      <c r="N534" s="256"/>
      <c r="O534" s="256"/>
      <c r="P534" s="256"/>
      <c r="Q534" s="256"/>
      <c r="R534" s="256"/>
      <c r="S534" s="256"/>
      <c r="T534" s="257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8" t="s">
        <v>221</v>
      </c>
      <c r="AU534" s="258" t="s">
        <v>87</v>
      </c>
      <c r="AV534" s="14" t="s">
        <v>87</v>
      </c>
      <c r="AW534" s="14" t="s">
        <v>32</v>
      </c>
      <c r="AX534" s="14" t="s">
        <v>77</v>
      </c>
      <c r="AY534" s="258" t="s">
        <v>123</v>
      </c>
    </row>
    <row r="535" s="13" customFormat="1">
      <c r="A535" s="13"/>
      <c r="B535" s="237"/>
      <c r="C535" s="238"/>
      <c r="D535" s="239" t="s">
        <v>221</v>
      </c>
      <c r="E535" s="240" t="s">
        <v>1</v>
      </c>
      <c r="F535" s="241" t="s">
        <v>378</v>
      </c>
      <c r="G535" s="238"/>
      <c r="H535" s="240" t="s">
        <v>1</v>
      </c>
      <c r="I535" s="242"/>
      <c r="J535" s="238"/>
      <c r="K535" s="238"/>
      <c r="L535" s="243"/>
      <c r="M535" s="244"/>
      <c r="N535" s="245"/>
      <c r="O535" s="245"/>
      <c r="P535" s="245"/>
      <c r="Q535" s="245"/>
      <c r="R535" s="245"/>
      <c r="S535" s="245"/>
      <c r="T535" s="246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7" t="s">
        <v>221</v>
      </c>
      <c r="AU535" s="247" t="s">
        <v>87</v>
      </c>
      <c r="AV535" s="13" t="s">
        <v>85</v>
      </c>
      <c r="AW535" s="13" t="s">
        <v>32</v>
      </c>
      <c r="AX535" s="13" t="s">
        <v>77</v>
      </c>
      <c r="AY535" s="247" t="s">
        <v>123</v>
      </c>
    </row>
    <row r="536" s="14" customFormat="1">
      <c r="A536" s="14"/>
      <c r="B536" s="248"/>
      <c r="C536" s="249"/>
      <c r="D536" s="239" t="s">
        <v>221</v>
      </c>
      <c r="E536" s="250" t="s">
        <v>1</v>
      </c>
      <c r="F536" s="251" t="s">
        <v>655</v>
      </c>
      <c r="G536" s="249"/>
      <c r="H536" s="252">
        <v>6.0099999999999998</v>
      </c>
      <c r="I536" s="253"/>
      <c r="J536" s="249"/>
      <c r="K536" s="249"/>
      <c r="L536" s="254"/>
      <c r="M536" s="255"/>
      <c r="N536" s="256"/>
      <c r="O536" s="256"/>
      <c r="P536" s="256"/>
      <c r="Q536" s="256"/>
      <c r="R536" s="256"/>
      <c r="S536" s="256"/>
      <c r="T536" s="257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8" t="s">
        <v>221</v>
      </c>
      <c r="AU536" s="258" t="s">
        <v>87</v>
      </c>
      <c r="AV536" s="14" t="s">
        <v>87</v>
      </c>
      <c r="AW536" s="14" t="s">
        <v>32</v>
      </c>
      <c r="AX536" s="14" t="s">
        <v>77</v>
      </c>
      <c r="AY536" s="258" t="s">
        <v>123</v>
      </c>
    </row>
    <row r="537" s="13" customFormat="1">
      <c r="A537" s="13"/>
      <c r="B537" s="237"/>
      <c r="C537" s="238"/>
      <c r="D537" s="239" t="s">
        <v>221</v>
      </c>
      <c r="E537" s="240" t="s">
        <v>1</v>
      </c>
      <c r="F537" s="241" t="s">
        <v>286</v>
      </c>
      <c r="G537" s="238"/>
      <c r="H537" s="240" t="s">
        <v>1</v>
      </c>
      <c r="I537" s="242"/>
      <c r="J537" s="238"/>
      <c r="K537" s="238"/>
      <c r="L537" s="243"/>
      <c r="M537" s="244"/>
      <c r="N537" s="245"/>
      <c r="O537" s="245"/>
      <c r="P537" s="245"/>
      <c r="Q537" s="245"/>
      <c r="R537" s="245"/>
      <c r="S537" s="245"/>
      <c r="T537" s="246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7" t="s">
        <v>221</v>
      </c>
      <c r="AU537" s="247" t="s">
        <v>87</v>
      </c>
      <c r="AV537" s="13" t="s">
        <v>85</v>
      </c>
      <c r="AW537" s="13" t="s">
        <v>32</v>
      </c>
      <c r="AX537" s="13" t="s">
        <v>77</v>
      </c>
      <c r="AY537" s="247" t="s">
        <v>123</v>
      </c>
    </row>
    <row r="538" s="14" customFormat="1">
      <c r="A538" s="14"/>
      <c r="B538" s="248"/>
      <c r="C538" s="249"/>
      <c r="D538" s="239" t="s">
        <v>221</v>
      </c>
      <c r="E538" s="250" t="s">
        <v>1</v>
      </c>
      <c r="F538" s="251" t="s">
        <v>656</v>
      </c>
      <c r="G538" s="249"/>
      <c r="H538" s="252">
        <v>9.4900000000000002</v>
      </c>
      <c r="I538" s="253"/>
      <c r="J538" s="249"/>
      <c r="K538" s="249"/>
      <c r="L538" s="254"/>
      <c r="M538" s="255"/>
      <c r="N538" s="256"/>
      <c r="O538" s="256"/>
      <c r="P538" s="256"/>
      <c r="Q538" s="256"/>
      <c r="R538" s="256"/>
      <c r="S538" s="256"/>
      <c r="T538" s="257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8" t="s">
        <v>221</v>
      </c>
      <c r="AU538" s="258" t="s">
        <v>87</v>
      </c>
      <c r="AV538" s="14" t="s">
        <v>87</v>
      </c>
      <c r="AW538" s="14" t="s">
        <v>32</v>
      </c>
      <c r="AX538" s="14" t="s">
        <v>77</v>
      </c>
      <c r="AY538" s="258" t="s">
        <v>123</v>
      </c>
    </row>
    <row r="539" s="13" customFormat="1">
      <c r="A539" s="13"/>
      <c r="B539" s="237"/>
      <c r="C539" s="238"/>
      <c r="D539" s="239" t="s">
        <v>221</v>
      </c>
      <c r="E539" s="240" t="s">
        <v>1</v>
      </c>
      <c r="F539" s="241" t="s">
        <v>274</v>
      </c>
      <c r="G539" s="238"/>
      <c r="H539" s="240" t="s">
        <v>1</v>
      </c>
      <c r="I539" s="242"/>
      <c r="J539" s="238"/>
      <c r="K539" s="238"/>
      <c r="L539" s="243"/>
      <c r="M539" s="244"/>
      <c r="N539" s="245"/>
      <c r="O539" s="245"/>
      <c r="P539" s="245"/>
      <c r="Q539" s="245"/>
      <c r="R539" s="245"/>
      <c r="S539" s="245"/>
      <c r="T539" s="24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7" t="s">
        <v>221</v>
      </c>
      <c r="AU539" s="247" t="s">
        <v>87</v>
      </c>
      <c r="AV539" s="13" t="s">
        <v>85</v>
      </c>
      <c r="AW539" s="13" t="s">
        <v>32</v>
      </c>
      <c r="AX539" s="13" t="s">
        <v>77</v>
      </c>
      <c r="AY539" s="247" t="s">
        <v>123</v>
      </c>
    </row>
    <row r="540" s="14" customFormat="1">
      <c r="A540" s="14"/>
      <c r="B540" s="248"/>
      <c r="C540" s="249"/>
      <c r="D540" s="239" t="s">
        <v>221</v>
      </c>
      <c r="E540" s="250" t="s">
        <v>1</v>
      </c>
      <c r="F540" s="251" t="s">
        <v>657</v>
      </c>
      <c r="G540" s="249"/>
      <c r="H540" s="252">
        <v>7.3099999999999996</v>
      </c>
      <c r="I540" s="253"/>
      <c r="J540" s="249"/>
      <c r="K540" s="249"/>
      <c r="L540" s="254"/>
      <c r="M540" s="255"/>
      <c r="N540" s="256"/>
      <c r="O540" s="256"/>
      <c r="P540" s="256"/>
      <c r="Q540" s="256"/>
      <c r="R540" s="256"/>
      <c r="S540" s="256"/>
      <c r="T540" s="257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8" t="s">
        <v>221</v>
      </c>
      <c r="AU540" s="258" t="s">
        <v>87</v>
      </c>
      <c r="AV540" s="14" t="s">
        <v>87</v>
      </c>
      <c r="AW540" s="14" t="s">
        <v>32</v>
      </c>
      <c r="AX540" s="14" t="s">
        <v>77</v>
      </c>
      <c r="AY540" s="258" t="s">
        <v>123</v>
      </c>
    </row>
    <row r="541" s="13" customFormat="1">
      <c r="A541" s="13"/>
      <c r="B541" s="237"/>
      <c r="C541" s="238"/>
      <c r="D541" s="239" t="s">
        <v>221</v>
      </c>
      <c r="E541" s="240" t="s">
        <v>1</v>
      </c>
      <c r="F541" s="241" t="s">
        <v>299</v>
      </c>
      <c r="G541" s="238"/>
      <c r="H541" s="240" t="s">
        <v>1</v>
      </c>
      <c r="I541" s="242"/>
      <c r="J541" s="238"/>
      <c r="K541" s="238"/>
      <c r="L541" s="243"/>
      <c r="M541" s="244"/>
      <c r="N541" s="245"/>
      <c r="O541" s="245"/>
      <c r="P541" s="245"/>
      <c r="Q541" s="245"/>
      <c r="R541" s="245"/>
      <c r="S541" s="245"/>
      <c r="T541" s="246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7" t="s">
        <v>221</v>
      </c>
      <c r="AU541" s="247" t="s">
        <v>87</v>
      </c>
      <c r="AV541" s="13" t="s">
        <v>85</v>
      </c>
      <c r="AW541" s="13" t="s">
        <v>32</v>
      </c>
      <c r="AX541" s="13" t="s">
        <v>77</v>
      </c>
      <c r="AY541" s="247" t="s">
        <v>123</v>
      </c>
    </row>
    <row r="542" s="14" customFormat="1">
      <c r="A542" s="14"/>
      <c r="B542" s="248"/>
      <c r="C542" s="249"/>
      <c r="D542" s="239" t="s">
        <v>221</v>
      </c>
      <c r="E542" s="250" t="s">
        <v>1</v>
      </c>
      <c r="F542" s="251" t="s">
        <v>658</v>
      </c>
      <c r="G542" s="249"/>
      <c r="H542" s="252">
        <v>2.8900000000000001</v>
      </c>
      <c r="I542" s="253"/>
      <c r="J542" s="249"/>
      <c r="K542" s="249"/>
      <c r="L542" s="254"/>
      <c r="M542" s="255"/>
      <c r="N542" s="256"/>
      <c r="O542" s="256"/>
      <c r="P542" s="256"/>
      <c r="Q542" s="256"/>
      <c r="R542" s="256"/>
      <c r="S542" s="256"/>
      <c r="T542" s="257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8" t="s">
        <v>221</v>
      </c>
      <c r="AU542" s="258" t="s">
        <v>87</v>
      </c>
      <c r="AV542" s="14" t="s">
        <v>87</v>
      </c>
      <c r="AW542" s="14" t="s">
        <v>32</v>
      </c>
      <c r="AX542" s="14" t="s">
        <v>77</v>
      </c>
      <c r="AY542" s="258" t="s">
        <v>123</v>
      </c>
    </row>
    <row r="543" s="13" customFormat="1">
      <c r="A543" s="13"/>
      <c r="B543" s="237"/>
      <c r="C543" s="238"/>
      <c r="D543" s="239" t="s">
        <v>221</v>
      </c>
      <c r="E543" s="240" t="s">
        <v>1</v>
      </c>
      <c r="F543" s="241" t="s">
        <v>279</v>
      </c>
      <c r="G543" s="238"/>
      <c r="H543" s="240" t="s">
        <v>1</v>
      </c>
      <c r="I543" s="242"/>
      <c r="J543" s="238"/>
      <c r="K543" s="238"/>
      <c r="L543" s="243"/>
      <c r="M543" s="244"/>
      <c r="N543" s="245"/>
      <c r="O543" s="245"/>
      <c r="P543" s="245"/>
      <c r="Q543" s="245"/>
      <c r="R543" s="245"/>
      <c r="S543" s="245"/>
      <c r="T543" s="246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7" t="s">
        <v>221</v>
      </c>
      <c r="AU543" s="247" t="s">
        <v>87</v>
      </c>
      <c r="AV543" s="13" t="s">
        <v>85</v>
      </c>
      <c r="AW543" s="13" t="s">
        <v>32</v>
      </c>
      <c r="AX543" s="13" t="s">
        <v>77</v>
      </c>
      <c r="AY543" s="247" t="s">
        <v>123</v>
      </c>
    </row>
    <row r="544" s="14" customFormat="1">
      <c r="A544" s="14"/>
      <c r="B544" s="248"/>
      <c r="C544" s="249"/>
      <c r="D544" s="239" t="s">
        <v>221</v>
      </c>
      <c r="E544" s="250" t="s">
        <v>1</v>
      </c>
      <c r="F544" s="251" t="s">
        <v>659</v>
      </c>
      <c r="G544" s="249"/>
      <c r="H544" s="252">
        <v>1.3600000000000001</v>
      </c>
      <c r="I544" s="253"/>
      <c r="J544" s="249"/>
      <c r="K544" s="249"/>
      <c r="L544" s="254"/>
      <c r="M544" s="255"/>
      <c r="N544" s="256"/>
      <c r="O544" s="256"/>
      <c r="P544" s="256"/>
      <c r="Q544" s="256"/>
      <c r="R544" s="256"/>
      <c r="S544" s="256"/>
      <c r="T544" s="257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8" t="s">
        <v>221</v>
      </c>
      <c r="AU544" s="258" t="s">
        <v>87</v>
      </c>
      <c r="AV544" s="14" t="s">
        <v>87</v>
      </c>
      <c r="AW544" s="14" t="s">
        <v>32</v>
      </c>
      <c r="AX544" s="14" t="s">
        <v>77</v>
      </c>
      <c r="AY544" s="258" t="s">
        <v>123</v>
      </c>
    </row>
    <row r="545" s="13" customFormat="1">
      <c r="A545" s="13"/>
      <c r="B545" s="237"/>
      <c r="C545" s="238"/>
      <c r="D545" s="239" t="s">
        <v>221</v>
      </c>
      <c r="E545" s="240" t="s">
        <v>1</v>
      </c>
      <c r="F545" s="241" t="s">
        <v>384</v>
      </c>
      <c r="G545" s="238"/>
      <c r="H545" s="240" t="s">
        <v>1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7" t="s">
        <v>221</v>
      </c>
      <c r="AU545" s="247" t="s">
        <v>87</v>
      </c>
      <c r="AV545" s="13" t="s">
        <v>85</v>
      </c>
      <c r="AW545" s="13" t="s">
        <v>32</v>
      </c>
      <c r="AX545" s="13" t="s">
        <v>77</v>
      </c>
      <c r="AY545" s="247" t="s">
        <v>123</v>
      </c>
    </row>
    <row r="546" s="14" customFormat="1">
      <c r="A546" s="14"/>
      <c r="B546" s="248"/>
      <c r="C546" s="249"/>
      <c r="D546" s="239" t="s">
        <v>221</v>
      </c>
      <c r="E546" s="250" t="s">
        <v>1</v>
      </c>
      <c r="F546" s="251" t="s">
        <v>660</v>
      </c>
      <c r="G546" s="249"/>
      <c r="H546" s="252">
        <v>2.3599999999999999</v>
      </c>
      <c r="I546" s="253"/>
      <c r="J546" s="249"/>
      <c r="K546" s="249"/>
      <c r="L546" s="254"/>
      <c r="M546" s="255"/>
      <c r="N546" s="256"/>
      <c r="O546" s="256"/>
      <c r="P546" s="256"/>
      <c r="Q546" s="256"/>
      <c r="R546" s="256"/>
      <c r="S546" s="256"/>
      <c r="T546" s="257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8" t="s">
        <v>221</v>
      </c>
      <c r="AU546" s="258" t="s">
        <v>87</v>
      </c>
      <c r="AV546" s="14" t="s">
        <v>87</v>
      </c>
      <c r="AW546" s="14" t="s">
        <v>32</v>
      </c>
      <c r="AX546" s="14" t="s">
        <v>77</v>
      </c>
      <c r="AY546" s="258" t="s">
        <v>123</v>
      </c>
    </row>
    <row r="547" s="13" customFormat="1">
      <c r="A547" s="13"/>
      <c r="B547" s="237"/>
      <c r="C547" s="238"/>
      <c r="D547" s="239" t="s">
        <v>221</v>
      </c>
      <c r="E547" s="240" t="s">
        <v>1</v>
      </c>
      <c r="F547" s="241" t="s">
        <v>288</v>
      </c>
      <c r="G547" s="238"/>
      <c r="H547" s="240" t="s">
        <v>1</v>
      </c>
      <c r="I547" s="242"/>
      <c r="J547" s="238"/>
      <c r="K547" s="238"/>
      <c r="L547" s="243"/>
      <c r="M547" s="244"/>
      <c r="N547" s="245"/>
      <c r="O547" s="245"/>
      <c r="P547" s="245"/>
      <c r="Q547" s="245"/>
      <c r="R547" s="245"/>
      <c r="S547" s="245"/>
      <c r="T547" s="246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7" t="s">
        <v>221</v>
      </c>
      <c r="AU547" s="247" t="s">
        <v>87</v>
      </c>
      <c r="AV547" s="13" t="s">
        <v>85</v>
      </c>
      <c r="AW547" s="13" t="s">
        <v>32</v>
      </c>
      <c r="AX547" s="13" t="s">
        <v>77</v>
      </c>
      <c r="AY547" s="247" t="s">
        <v>123</v>
      </c>
    </row>
    <row r="548" s="14" customFormat="1">
      <c r="A548" s="14"/>
      <c r="B548" s="248"/>
      <c r="C548" s="249"/>
      <c r="D548" s="239" t="s">
        <v>221</v>
      </c>
      <c r="E548" s="250" t="s">
        <v>1</v>
      </c>
      <c r="F548" s="251" t="s">
        <v>661</v>
      </c>
      <c r="G548" s="249"/>
      <c r="H548" s="252">
        <v>32.920000000000002</v>
      </c>
      <c r="I548" s="253"/>
      <c r="J548" s="249"/>
      <c r="K548" s="249"/>
      <c r="L548" s="254"/>
      <c r="M548" s="255"/>
      <c r="N548" s="256"/>
      <c r="O548" s="256"/>
      <c r="P548" s="256"/>
      <c r="Q548" s="256"/>
      <c r="R548" s="256"/>
      <c r="S548" s="256"/>
      <c r="T548" s="257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8" t="s">
        <v>221</v>
      </c>
      <c r="AU548" s="258" t="s">
        <v>87</v>
      </c>
      <c r="AV548" s="14" t="s">
        <v>87</v>
      </c>
      <c r="AW548" s="14" t="s">
        <v>32</v>
      </c>
      <c r="AX548" s="14" t="s">
        <v>77</v>
      </c>
      <c r="AY548" s="258" t="s">
        <v>123</v>
      </c>
    </row>
    <row r="549" s="13" customFormat="1">
      <c r="A549" s="13"/>
      <c r="B549" s="237"/>
      <c r="C549" s="238"/>
      <c r="D549" s="239" t="s">
        <v>221</v>
      </c>
      <c r="E549" s="240" t="s">
        <v>1</v>
      </c>
      <c r="F549" s="241" t="s">
        <v>222</v>
      </c>
      <c r="G549" s="238"/>
      <c r="H549" s="240" t="s">
        <v>1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7" t="s">
        <v>221</v>
      </c>
      <c r="AU549" s="247" t="s">
        <v>87</v>
      </c>
      <c r="AV549" s="13" t="s">
        <v>85</v>
      </c>
      <c r="AW549" s="13" t="s">
        <v>32</v>
      </c>
      <c r="AX549" s="13" t="s">
        <v>77</v>
      </c>
      <c r="AY549" s="247" t="s">
        <v>123</v>
      </c>
    </row>
    <row r="550" s="14" customFormat="1">
      <c r="A550" s="14"/>
      <c r="B550" s="248"/>
      <c r="C550" s="249"/>
      <c r="D550" s="239" t="s">
        <v>221</v>
      </c>
      <c r="E550" s="250" t="s">
        <v>1</v>
      </c>
      <c r="F550" s="251" t="s">
        <v>662</v>
      </c>
      <c r="G550" s="249"/>
      <c r="H550" s="252">
        <v>20.789999999999999</v>
      </c>
      <c r="I550" s="253"/>
      <c r="J550" s="249"/>
      <c r="K550" s="249"/>
      <c r="L550" s="254"/>
      <c r="M550" s="255"/>
      <c r="N550" s="256"/>
      <c r="O550" s="256"/>
      <c r="P550" s="256"/>
      <c r="Q550" s="256"/>
      <c r="R550" s="256"/>
      <c r="S550" s="256"/>
      <c r="T550" s="257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8" t="s">
        <v>221</v>
      </c>
      <c r="AU550" s="258" t="s">
        <v>87</v>
      </c>
      <c r="AV550" s="14" t="s">
        <v>87</v>
      </c>
      <c r="AW550" s="14" t="s">
        <v>32</v>
      </c>
      <c r="AX550" s="14" t="s">
        <v>77</v>
      </c>
      <c r="AY550" s="258" t="s">
        <v>123</v>
      </c>
    </row>
    <row r="551" s="15" customFormat="1">
      <c r="A551" s="15"/>
      <c r="B551" s="259"/>
      <c r="C551" s="260"/>
      <c r="D551" s="239" t="s">
        <v>221</v>
      </c>
      <c r="E551" s="261" t="s">
        <v>1</v>
      </c>
      <c r="F551" s="262" t="s">
        <v>254</v>
      </c>
      <c r="G551" s="260"/>
      <c r="H551" s="263">
        <v>85.090000000000003</v>
      </c>
      <c r="I551" s="264"/>
      <c r="J551" s="260"/>
      <c r="K551" s="260"/>
      <c r="L551" s="265"/>
      <c r="M551" s="266"/>
      <c r="N551" s="267"/>
      <c r="O551" s="267"/>
      <c r="P551" s="267"/>
      <c r="Q551" s="267"/>
      <c r="R551" s="267"/>
      <c r="S551" s="267"/>
      <c r="T551" s="268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69" t="s">
        <v>221</v>
      </c>
      <c r="AU551" s="269" t="s">
        <v>87</v>
      </c>
      <c r="AV551" s="15" t="s">
        <v>128</v>
      </c>
      <c r="AW551" s="15" t="s">
        <v>32</v>
      </c>
      <c r="AX551" s="15" t="s">
        <v>85</v>
      </c>
      <c r="AY551" s="269" t="s">
        <v>123</v>
      </c>
    </row>
    <row r="552" s="2" customFormat="1" ht="33" customHeight="1">
      <c r="A552" s="38"/>
      <c r="B552" s="39"/>
      <c r="C552" s="210" t="s">
        <v>663</v>
      </c>
      <c r="D552" s="210" t="s">
        <v>124</v>
      </c>
      <c r="E552" s="211" t="s">
        <v>664</v>
      </c>
      <c r="F552" s="212" t="s">
        <v>665</v>
      </c>
      <c r="G552" s="213" t="s">
        <v>158</v>
      </c>
      <c r="H552" s="214">
        <v>85.959999999999994</v>
      </c>
      <c r="I552" s="215"/>
      <c r="J552" s="216">
        <f>ROUND(I552*H552,2)</f>
        <v>0</v>
      </c>
      <c r="K552" s="212" t="s">
        <v>219</v>
      </c>
      <c r="L552" s="44"/>
      <c r="M552" s="217" t="s">
        <v>1</v>
      </c>
      <c r="N552" s="218" t="s">
        <v>42</v>
      </c>
      <c r="O552" s="91"/>
      <c r="P552" s="219">
        <f>O552*H552</f>
        <v>0</v>
      </c>
      <c r="Q552" s="219">
        <v>0.0060000000000000001</v>
      </c>
      <c r="R552" s="219">
        <f>Q552*H552</f>
        <v>0.51576</v>
      </c>
      <c r="S552" s="219">
        <v>0</v>
      </c>
      <c r="T552" s="220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21" t="s">
        <v>151</v>
      </c>
      <c r="AT552" s="221" t="s">
        <v>124</v>
      </c>
      <c r="AU552" s="221" t="s">
        <v>87</v>
      </c>
      <c r="AY552" s="17" t="s">
        <v>123</v>
      </c>
      <c r="BE552" s="222">
        <f>IF(N552="základní",J552,0)</f>
        <v>0</v>
      </c>
      <c r="BF552" s="222">
        <f>IF(N552="snížená",J552,0)</f>
        <v>0</v>
      </c>
      <c r="BG552" s="222">
        <f>IF(N552="zákl. přenesená",J552,0)</f>
        <v>0</v>
      </c>
      <c r="BH552" s="222">
        <f>IF(N552="sníž. přenesená",J552,0)</f>
        <v>0</v>
      </c>
      <c r="BI552" s="222">
        <f>IF(N552="nulová",J552,0)</f>
        <v>0</v>
      </c>
      <c r="BJ552" s="17" t="s">
        <v>85</v>
      </c>
      <c r="BK552" s="222">
        <f>ROUND(I552*H552,2)</f>
        <v>0</v>
      </c>
      <c r="BL552" s="17" t="s">
        <v>151</v>
      </c>
      <c r="BM552" s="221" t="s">
        <v>666</v>
      </c>
    </row>
    <row r="553" s="2" customFormat="1" ht="33" customHeight="1">
      <c r="A553" s="38"/>
      <c r="B553" s="39"/>
      <c r="C553" s="270" t="s">
        <v>667</v>
      </c>
      <c r="D553" s="270" t="s">
        <v>458</v>
      </c>
      <c r="E553" s="271" t="s">
        <v>646</v>
      </c>
      <c r="F553" s="272" t="s">
        <v>647</v>
      </c>
      <c r="G553" s="273" t="s">
        <v>158</v>
      </c>
      <c r="H553" s="274">
        <v>94.555999999999997</v>
      </c>
      <c r="I553" s="275"/>
      <c r="J553" s="276">
        <f>ROUND(I553*H553,2)</f>
        <v>0</v>
      </c>
      <c r="K553" s="272" t="s">
        <v>219</v>
      </c>
      <c r="L553" s="277"/>
      <c r="M553" s="278" t="s">
        <v>1</v>
      </c>
      <c r="N553" s="279" t="s">
        <v>42</v>
      </c>
      <c r="O553" s="91"/>
      <c r="P553" s="219">
        <f>O553*H553</f>
        <v>0</v>
      </c>
      <c r="Q553" s="219">
        <v>0.021999999999999999</v>
      </c>
      <c r="R553" s="219">
        <f>Q553*H553</f>
        <v>2.0802319999999996</v>
      </c>
      <c r="S553" s="219">
        <v>0</v>
      </c>
      <c r="T553" s="220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21" t="s">
        <v>186</v>
      </c>
      <c r="AT553" s="221" t="s">
        <v>458</v>
      </c>
      <c r="AU553" s="221" t="s">
        <v>87</v>
      </c>
      <c r="AY553" s="17" t="s">
        <v>123</v>
      </c>
      <c r="BE553" s="222">
        <f>IF(N553="základní",J553,0)</f>
        <v>0</v>
      </c>
      <c r="BF553" s="222">
        <f>IF(N553="snížená",J553,0)</f>
        <v>0</v>
      </c>
      <c r="BG553" s="222">
        <f>IF(N553="zákl. přenesená",J553,0)</f>
        <v>0</v>
      </c>
      <c r="BH553" s="222">
        <f>IF(N553="sníž. přenesená",J553,0)</f>
        <v>0</v>
      </c>
      <c r="BI553" s="222">
        <f>IF(N553="nulová",J553,0)</f>
        <v>0</v>
      </c>
      <c r="BJ553" s="17" t="s">
        <v>85</v>
      </c>
      <c r="BK553" s="222">
        <f>ROUND(I553*H553,2)</f>
        <v>0</v>
      </c>
      <c r="BL553" s="17" t="s">
        <v>151</v>
      </c>
      <c r="BM553" s="221" t="s">
        <v>668</v>
      </c>
    </row>
    <row r="554" s="14" customFormat="1">
      <c r="A554" s="14"/>
      <c r="B554" s="248"/>
      <c r="C554" s="249"/>
      <c r="D554" s="239" t="s">
        <v>221</v>
      </c>
      <c r="E554" s="249"/>
      <c r="F554" s="251" t="s">
        <v>669</v>
      </c>
      <c r="G554" s="249"/>
      <c r="H554" s="252">
        <v>94.555999999999997</v>
      </c>
      <c r="I554" s="253"/>
      <c r="J554" s="249"/>
      <c r="K554" s="249"/>
      <c r="L554" s="254"/>
      <c r="M554" s="255"/>
      <c r="N554" s="256"/>
      <c r="O554" s="256"/>
      <c r="P554" s="256"/>
      <c r="Q554" s="256"/>
      <c r="R554" s="256"/>
      <c r="S554" s="256"/>
      <c r="T554" s="257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8" t="s">
        <v>221</v>
      </c>
      <c r="AU554" s="258" t="s">
        <v>87</v>
      </c>
      <c r="AV554" s="14" t="s">
        <v>87</v>
      </c>
      <c r="AW554" s="14" t="s">
        <v>4</v>
      </c>
      <c r="AX554" s="14" t="s">
        <v>85</v>
      </c>
      <c r="AY554" s="258" t="s">
        <v>123</v>
      </c>
    </row>
    <row r="555" s="2" customFormat="1" ht="24.15" customHeight="1">
      <c r="A555" s="38"/>
      <c r="B555" s="39"/>
      <c r="C555" s="210" t="s">
        <v>670</v>
      </c>
      <c r="D555" s="210" t="s">
        <v>124</v>
      </c>
      <c r="E555" s="211" t="s">
        <v>671</v>
      </c>
      <c r="F555" s="212" t="s">
        <v>672</v>
      </c>
      <c r="G555" s="213" t="s">
        <v>158</v>
      </c>
      <c r="H555" s="214">
        <v>11.560000000000001</v>
      </c>
      <c r="I555" s="215"/>
      <c r="J555" s="216">
        <f>ROUND(I555*H555,2)</f>
        <v>0</v>
      </c>
      <c r="K555" s="212" t="s">
        <v>219</v>
      </c>
      <c r="L555" s="44"/>
      <c r="M555" s="217" t="s">
        <v>1</v>
      </c>
      <c r="N555" s="218" t="s">
        <v>42</v>
      </c>
      <c r="O555" s="91"/>
      <c r="P555" s="219">
        <f>O555*H555</f>
        <v>0</v>
      </c>
      <c r="Q555" s="219">
        <v>0.0015</v>
      </c>
      <c r="R555" s="219">
        <f>Q555*H555</f>
        <v>0.017340000000000001</v>
      </c>
      <c r="S555" s="219">
        <v>0</v>
      </c>
      <c r="T555" s="220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21" t="s">
        <v>151</v>
      </c>
      <c r="AT555" s="221" t="s">
        <v>124</v>
      </c>
      <c r="AU555" s="221" t="s">
        <v>87</v>
      </c>
      <c r="AY555" s="17" t="s">
        <v>123</v>
      </c>
      <c r="BE555" s="222">
        <f>IF(N555="základní",J555,0)</f>
        <v>0</v>
      </c>
      <c r="BF555" s="222">
        <f>IF(N555="snížená",J555,0)</f>
        <v>0</v>
      </c>
      <c r="BG555" s="222">
        <f>IF(N555="zákl. přenesená",J555,0)</f>
        <v>0</v>
      </c>
      <c r="BH555" s="222">
        <f>IF(N555="sníž. přenesená",J555,0)</f>
        <v>0</v>
      </c>
      <c r="BI555" s="222">
        <f>IF(N555="nulová",J555,0)</f>
        <v>0</v>
      </c>
      <c r="BJ555" s="17" t="s">
        <v>85</v>
      </c>
      <c r="BK555" s="222">
        <f>ROUND(I555*H555,2)</f>
        <v>0</v>
      </c>
      <c r="BL555" s="17" t="s">
        <v>151</v>
      </c>
      <c r="BM555" s="221" t="s">
        <v>673</v>
      </c>
    </row>
    <row r="556" s="13" customFormat="1">
      <c r="A556" s="13"/>
      <c r="B556" s="237"/>
      <c r="C556" s="238"/>
      <c r="D556" s="239" t="s">
        <v>221</v>
      </c>
      <c r="E556" s="240" t="s">
        <v>1</v>
      </c>
      <c r="F556" s="241" t="s">
        <v>274</v>
      </c>
      <c r="G556" s="238"/>
      <c r="H556" s="240" t="s">
        <v>1</v>
      </c>
      <c r="I556" s="242"/>
      <c r="J556" s="238"/>
      <c r="K556" s="238"/>
      <c r="L556" s="243"/>
      <c r="M556" s="244"/>
      <c r="N556" s="245"/>
      <c r="O556" s="245"/>
      <c r="P556" s="245"/>
      <c r="Q556" s="245"/>
      <c r="R556" s="245"/>
      <c r="S556" s="245"/>
      <c r="T556" s="24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7" t="s">
        <v>221</v>
      </c>
      <c r="AU556" s="247" t="s">
        <v>87</v>
      </c>
      <c r="AV556" s="13" t="s">
        <v>85</v>
      </c>
      <c r="AW556" s="13" t="s">
        <v>32</v>
      </c>
      <c r="AX556" s="13" t="s">
        <v>77</v>
      </c>
      <c r="AY556" s="247" t="s">
        <v>123</v>
      </c>
    </row>
    <row r="557" s="14" customFormat="1">
      <c r="A557" s="14"/>
      <c r="B557" s="248"/>
      <c r="C557" s="249"/>
      <c r="D557" s="239" t="s">
        <v>221</v>
      </c>
      <c r="E557" s="250" t="s">
        <v>1</v>
      </c>
      <c r="F557" s="251" t="s">
        <v>657</v>
      </c>
      <c r="G557" s="249"/>
      <c r="H557" s="252">
        <v>7.3099999999999996</v>
      </c>
      <c r="I557" s="253"/>
      <c r="J557" s="249"/>
      <c r="K557" s="249"/>
      <c r="L557" s="254"/>
      <c r="M557" s="255"/>
      <c r="N557" s="256"/>
      <c r="O557" s="256"/>
      <c r="P557" s="256"/>
      <c r="Q557" s="256"/>
      <c r="R557" s="256"/>
      <c r="S557" s="256"/>
      <c r="T557" s="257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8" t="s">
        <v>221</v>
      </c>
      <c r="AU557" s="258" t="s">
        <v>87</v>
      </c>
      <c r="AV557" s="14" t="s">
        <v>87</v>
      </c>
      <c r="AW557" s="14" t="s">
        <v>32</v>
      </c>
      <c r="AX557" s="14" t="s">
        <v>77</v>
      </c>
      <c r="AY557" s="258" t="s">
        <v>123</v>
      </c>
    </row>
    <row r="558" s="13" customFormat="1">
      <c r="A558" s="13"/>
      <c r="B558" s="237"/>
      <c r="C558" s="238"/>
      <c r="D558" s="239" t="s">
        <v>221</v>
      </c>
      <c r="E558" s="240" t="s">
        <v>1</v>
      </c>
      <c r="F558" s="241" t="s">
        <v>299</v>
      </c>
      <c r="G558" s="238"/>
      <c r="H558" s="240" t="s">
        <v>1</v>
      </c>
      <c r="I558" s="242"/>
      <c r="J558" s="238"/>
      <c r="K558" s="238"/>
      <c r="L558" s="243"/>
      <c r="M558" s="244"/>
      <c r="N558" s="245"/>
      <c r="O558" s="245"/>
      <c r="P558" s="245"/>
      <c r="Q558" s="245"/>
      <c r="R558" s="245"/>
      <c r="S558" s="245"/>
      <c r="T558" s="24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7" t="s">
        <v>221</v>
      </c>
      <c r="AU558" s="247" t="s">
        <v>87</v>
      </c>
      <c r="AV558" s="13" t="s">
        <v>85</v>
      </c>
      <c r="AW558" s="13" t="s">
        <v>32</v>
      </c>
      <c r="AX558" s="13" t="s">
        <v>77</v>
      </c>
      <c r="AY558" s="247" t="s">
        <v>123</v>
      </c>
    </row>
    <row r="559" s="14" customFormat="1">
      <c r="A559" s="14"/>
      <c r="B559" s="248"/>
      <c r="C559" s="249"/>
      <c r="D559" s="239" t="s">
        <v>221</v>
      </c>
      <c r="E559" s="250" t="s">
        <v>1</v>
      </c>
      <c r="F559" s="251" t="s">
        <v>658</v>
      </c>
      <c r="G559" s="249"/>
      <c r="H559" s="252">
        <v>2.8900000000000001</v>
      </c>
      <c r="I559" s="253"/>
      <c r="J559" s="249"/>
      <c r="K559" s="249"/>
      <c r="L559" s="254"/>
      <c r="M559" s="255"/>
      <c r="N559" s="256"/>
      <c r="O559" s="256"/>
      <c r="P559" s="256"/>
      <c r="Q559" s="256"/>
      <c r="R559" s="256"/>
      <c r="S559" s="256"/>
      <c r="T559" s="257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8" t="s">
        <v>221</v>
      </c>
      <c r="AU559" s="258" t="s">
        <v>87</v>
      </c>
      <c r="AV559" s="14" t="s">
        <v>87</v>
      </c>
      <c r="AW559" s="14" t="s">
        <v>32</v>
      </c>
      <c r="AX559" s="14" t="s">
        <v>77</v>
      </c>
      <c r="AY559" s="258" t="s">
        <v>123</v>
      </c>
    </row>
    <row r="560" s="13" customFormat="1">
      <c r="A560" s="13"/>
      <c r="B560" s="237"/>
      <c r="C560" s="238"/>
      <c r="D560" s="239" t="s">
        <v>221</v>
      </c>
      <c r="E560" s="240" t="s">
        <v>1</v>
      </c>
      <c r="F560" s="241" t="s">
        <v>279</v>
      </c>
      <c r="G560" s="238"/>
      <c r="H560" s="240" t="s">
        <v>1</v>
      </c>
      <c r="I560" s="242"/>
      <c r="J560" s="238"/>
      <c r="K560" s="238"/>
      <c r="L560" s="243"/>
      <c r="M560" s="244"/>
      <c r="N560" s="245"/>
      <c r="O560" s="245"/>
      <c r="P560" s="245"/>
      <c r="Q560" s="245"/>
      <c r="R560" s="245"/>
      <c r="S560" s="245"/>
      <c r="T560" s="24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7" t="s">
        <v>221</v>
      </c>
      <c r="AU560" s="247" t="s">
        <v>87</v>
      </c>
      <c r="AV560" s="13" t="s">
        <v>85</v>
      </c>
      <c r="AW560" s="13" t="s">
        <v>32</v>
      </c>
      <c r="AX560" s="13" t="s">
        <v>77</v>
      </c>
      <c r="AY560" s="247" t="s">
        <v>123</v>
      </c>
    </row>
    <row r="561" s="14" customFormat="1">
      <c r="A561" s="14"/>
      <c r="B561" s="248"/>
      <c r="C561" s="249"/>
      <c r="D561" s="239" t="s">
        <v>221</v>
      </c>
      <c r="E561" s="250" t="s">
        <v>1</v>
      </c>
      <c r="F561" s="251" t="s">
        <v>659</v>
      </c>
      <c r="G561" s="249"/>
      <c r="H561" s="252">
        <v>1.3600000000000001</v>
      </c>
      <c r="I561" s="253"/>
      <c r="J561" s="249"/>
      <c r="K561" s="249"/>
      <c r="L561" s="254"/>
      <c r="M561" s="255"/>
      <c r="N561" s="256"/>
      <c r="O561" s="256"/>
      <c r="P561" s="256"/>
      <c r="Q561" s="256"/>
      <c r="R561" s="256"/>
      <c r="S561" s="256"/>
      <c r="T561" s="257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8" t="s">
        <v>221</v>
      </c>
      <c r="AU561" s="258" t="s">
        <v>87</v>
      </c>
      <c r="AV561" s="14" t="s">
        <v>87</v>
      </c>
      <c r="AW561" s="14" t="s">
        <v>32</v>
      </c>
      <c r="AX561" s="14" t="s">
        <v>77</v>
      </c>
      <c r="AY561" s="258" t="s">
        <v>123</v>
      </c>
    </row>
    <row r="562" s="15" customFormat="1">
      <c r="A562" s="15"/>
      <c r="B562" s="259"/>
      <c r="C562" s="260"/>
      <c r="D562" s="239" t="s">
        <v>221</v>
      </c>
      <c r="E562" s="261" t="s">
        <v>1</v>
      </c>
      <c r="F562" s="262" t="s">
        <v>254</v>
      </c>
      <c r="G562" s="260"/>
      <c r="H562" s="263">
        <v>11.559999999999999</v>
      </c>
      <c r="I562" s="264"/>
      <c r="J562" s="260"/>
      <c r="K562" s="260"/>
      <c r="L562" s="265"/>
      <c r="M562" s="266"/>
      <c r="N562" s="267"/>
      <c r="O562" s="267"/>
      <c r="P562" s="267"/>
      <c r="Q562" s="267"/>
      <c r="R562" s="267"/>
      <c r="S562" s="267"/>
      <c r="T562" s="268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9" t="s">
        <v>221</v>
      </c>
      <c r="AU562" s="269" t="s">
        <v>87</v>
      </c>
      <c r="AV562" s="15" t="s">
        <v>128</v>
      </c>
      <c r="AW562" s="15" t="s">
        <v>32</v>
      </c>
      <c r="AX562" s="15" t="s">
        <v>85</v>
      </c>
      <c r="AY562" s="269" t="s">
        <v>123</v>
      </c>
    </row>
    <row r="563" s="2" customFormat="1" ht="16.5" customHeight="1">
      <c r="A563" s="38"/>
      <c r="B563" s="39"/>
      <c r="C563" s="210" t="s">
        <v>674</v>
      </c>
      <c r="D563" s="210" t="s">
        <v>124</v>
      </c>
      <c r="E563" s="211" t="s">
        <v>675</v>
      </c>
      <c r="F563" s="212" t="s">
        <v>676</v>
      </c>
      <c r="G563" s="213" t="s">
        <v>127</v>
      </c>
      <c r="H563" s="214">
        <v>89.719999999999999</v>
      </c>
      <c r="I563" s="215"/>
      <c r="J563" s="216">
        <f>ROUND(I563*H563,2)</f>
        <v>0</v>
      </c>
      <c r="K563" s="212" t="s">
        <v>219</v>
      </c>
      <c r="L563" s="44"/>
      <c r="M563" s="217" t="s">
        <v>1</v>
      </c>
      <c r="N563" s="218" t="s">
        <v>42</v>
      </c>
      <c r="O563" s="91"/>
      <c r="P563" s="219">
        <f>O563*H563</f>
        <v>0</v>
      </c>
      <c r="Q563" s="219">
        <v>9.0000000000000006E-05</v>
      </c>
      <c r="R563" s="219">
        <f>Q563*H563</f>
        <v>0.0080748</v>
      </c>
      <c r="S563" s="219">
        <v>0</v>
      </c>
      <c r="T563" s="220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1" t="s">
        <v>151</v>
      </c>
      <c r="AT563" s="221" t="s">
        <v>124</v>
      </c>
      <c r="AU563" s="221" t="s">
        <v>87</v>
      </c>
      <c r="AY563" s="17" t="s">
        <v>123</v>
      </c>
      <c r="BE563" s="222">
        <f>IF(N563="základní",J563,0)</f>
        <v>0</v>
      </c>
      <c r="BF563" s="222">
        <f>IF(N563="snížená",J563,0)</f>
        <v>0</v>
      </c>
      <c r="BG563" s="222">
        <f>IF(N563="zákl. přenesená",J563,0)</f>
        <v>0</v>
      </c>
      <c r="BH563" s="222">
        <f>IF(N563="sníž. přenesená",J563,0)</f>
        <v>0</v>
      </c>
      <c r="BI563" s="222">
        <f>IF(N563="nulová",J563,0)</f>
        <v>0</v>
      </c>
      <c r="BJ563" s="17" t="s">
        <v>85</v>
      </c>
      <c r="BK563" s="222">
        <f>ROUND(I563*H563,2)</f>
        <v>0</v>
      </c>
      <c r="BL563" s="17" t="s">
        <v>151</v>
      </c>
      <c r="BM563" s="221" t="s">
        <v>677</v>
      </c>
    </row>
    <row r="564" s="13" customFormat="1">
      <c r="A564" s="13"/>
      <c r="B564" s="237"/>
      <c r="C564" s="238"/>
      <c r="D564" s="239" t="s">
        <v>221</v>
      </c>
      <c r="E564" s="240" t="s">
        <v>1</v>
      </c>
      <c r="F564" s="241" t="s">
        <v>230</v>
      </c>
      <c r="G564" s="238"/>
      <c r="H564" s="240" t="s">
        <v>1</v>
      </c>
      <c r="I564" s="242"/>
      <c r="J564" s="238"/>
      <c r="K564" s="238"/>
      <c r="L564" s="243"/>
      <c r="M564" s="244"/>
      <c r="N564" s="245"/>
      <c r="O564" s="245"/>
      <c r="P564" s="245"/>
      <c r="Q564" s="245"/>
      <c r="R564" s="245"/>
      <c r="S564" s="245"/>
      <c r="T564" s="24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7" t="s">
        <v>221</v>
      </c>
      <c r="AU564" s="247" t="s">
        <v>87</v>
      </c>
      <c r="AV564" s="13" t="s">
        <v>85</v>
      </c>
      <c r="AW564" s="13" t="s">
        <v>32</v>
      </c>
      <c r="AX564" s="13" t="s">
        <v>77</v>
      </c>
      <c r="AY564" s="247" t="s">
        <v>123</v>
      </c>
    </row>
    <row r="565" s="14" customFormat="1">
      <c r="A565" s="14"/>
      <c r="B565" s="248"/>
      <c r="C565" s="249"/>
      <c r="D565" s="239" t="s">
        <v>221</v>
      </c>
      <c r="E565" s="250" t="s">
        <v>1</v>
      </c>
      <c r="F565" s="251" t="s">
        <v>678</v>
      </c>
      <c r="G565" s="249"/>
      <c r="H565" s="252">
        <v>18.399999999999999</v>
      </c>
      <c r="I565" s="253"/>
      <c r="J565" s="249"/>
      <c r="K565" s="249"/>
      <c r="L565" s="254"/>
      <c r="M565" s="255"/>
      <c r="N565" s="256"/>
      <c r="O565" s="256"/>
      <c r="P565" s="256"/>
      <c r="Q565" s="256"/>
      <c r="R565" s="256"/>
      <c r="S565" s="256"/>
      <c r="T565" s="257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8" t="s">
        <v>221</v>
      </c>
      <c r="AU565" s="258" t="s">
        <v>87</v>
      </c>
      <c r="AV565" s="14" t="s">
        <v>87</v>
      </c>
      <c r="AW565" s="14" t="s">
        <v>32</v>
      </c>
      <c r="AX565" s="14" t="s">
        <v>77</v>
      </c>
      <c r="AY565" s="258" t="s">
        <v>123</v>
      </c>
    </row>
    <row r="566" s="13" customFormat="1">
      <c r="A566" s="13"/>
      <c r="B566" s="237"/>
      <c r="C566" s="238"/>
      <c r="D566" s="239" t="s">
        <v>221</v>
      </c>
      <c r="E566" s="240" t="s">
        <v>1</v>
      </c>
      <c r="F566" s="241" t="s">
        <v>286</v>
      </c>
      <c r="G566" s="238"/>
      <c r="H566" s="240" t="s">
        <v>1</v>
      </c>
      <c r="I566" s="242"/>
      <c r="J566" s="238"/>
      <c r="K566" s="238"/>
      <c r="L566" s="243"/>
      <c r="M566" s="244"/>
      <c r="N566" s="245"/>
      <c r="O566" s="245"/>
      <c r="P566" s="245"/>
      <c r="Q566" s="245"/>
      <c r="R566" s="245"/>
      <c r="S566" s="245"/>
      <c r="T566" s="246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7" t="s">
        <v>221</v>
      </c>
      <c r="AU566" s="247" t="s">
        <v>87</v>
      </c>
      <c r="AV566" s="13" t="s">
        <v>85</v>
      </c>
      <c r="AW566" s="13" t="s">
        <v>32</v>
      </c>
      <c r="AX566" s="13" t="s">
        <v>77</v>
      </c>
      <c r="AY566" s="247" t="s">
        <v>123</v>
      </c>
    </row>
    <row r="567" s="14" customFormat="1">
      <c r="A567" s="14"/>
      <c r="B567" s="248"/>
      <c r="C567" s="249"/>
      <c r="D567" s="239" t="s">
        <v>221</v>
      </c>
      <c r="E567" s="250" t="s">
        <v>1</v>
      </c>
      <c r="F567" s="251" t="s">
        <v>679</v>
      </c>
      <c r="G567" s="249"/>
      <c r="H567" s="252">
        <v>10.4</v>
      </c>
      <c r="I567" s="253"/>
      <c r="J567" s="249"/>
      <c r="K567" s="249"/>
      <c r="L567" s="254"/>
      <c r="M567" s="255"/>
      <c r="N567" s="256"/>
      <c r="O567" s="256"/>
      <c r="P567" s="256"/>
      <c r="Q567" s="256"/>
      <c r="R567" s="256"/>
      <c r="S567" s="256"/>
      <c r="T567" s="257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8" t="s">
        <v>221</v>
      </c>
      <c r="AU567" s="258" t="s">
        <v>87</v>
      </c>
      <c r="AV567" s="14" t="s">
        <v>87</v>
      </c>
      <c r="AW567" s="14" t="s">
        <v>32</v>
      </c>
      <c r="AX567" s="14" t="s">
        <v>77</v>
      </c>
      <c r="AY567" s="258" t="s">
        <v>123</v>
      </c>
    </row>
    <row r="568" s="13" customFormat="1">
      <c r="A568" s="13"/>
      <c r="B568" s="237"/>
      <c r="C568" s="238"/>
      <c r="D568" s="239" t="s">
        <v>221</v>
      </c>
      <c r="E568" s="240" t="s">
        <v>1</v>
      </c>
      <c r="F568" s="241" t="s">
        <v>274</v>
      </c>
      <c r="G568" s="238"/>
      <c r="H568" s="240" t="s">
        <v>1</v>
      </c>
      <c r="I568" s="242"/>
      <c r="J568" s="238"/>
      <c r="K568" s="238"/>
      <c r="L568" s="243"/>
      <c r="M568" s="244"/>
      <c r="N568" s="245"/>
      <c r="O568" s="245"/>
      <c r="P568" s="245"/>
      <c r="Q568" s="245"/>
      <c r="R568" s="245"/>
      <c r="S568" s="245"/>
      <c r="T568" s="246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7" t="s">
        <v>221</v>
      </c>
      <c r="AU568" s="247" t="s">
        <v>87</v>
      </c>
      <c r="AV568" s="13" t="s">
        <v>85</v>
      </c>
      <c r="AW568" s="13" t="s">
        <v>32</v>
      </c>
      <c r="AX568" s="13" t="s">
        <v>77</v>
      </c>
      <c r="AY568" s="247" t="s">
        <v>123</v>
      </c>
    </row>
    <row r="569" s="14" customFormat="1">
      <c r="A569" s="14"/>
      <c r="B569" s="248"/>
      <c r="C569" s="249"/>
      <c r="D569" s="239" t="s">
        <v>221</v>
      </c>
      <c r="E569" s="250" t="s">
        <v>1</v>
      </c>
      <c r="F569" s="251" t="s">
        <v>680</v>
      </c>
      <c r="G569" s="249"/>
      <c r="H569" s="252">
        <v>13.5</v>
      </c>
      <c r="I569" s="253"/>
      <c r="J569" s="249"/>
      <c r="K569" s="249"/>
      <c r="L569" s="254"/>
      <c r="M569" s="255"/>
      <c r="N569" s="256"/>
      <c r="O569" s="256"/>
      <c r="P569" s="256"/>
      <c r="Q569" s="256"/>
      <c r="R569" s="256"/>
      <c r="S569" s="256"/>
      <c r="T569" s="257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8" t="s">
        <v>221</v>
      </c>
      <c r="AU569" s="258" t="s">
        <v>87</v>
      </c>
      <c r="AV569" s="14" t="s">
        <v>87</v>
      </c>
      <c r="AW569" s="14" t="s">
        <v>32</v>
      </c>
      <c r="AX569" s="14" t="s">
        <v>77</v>
      </c>
      <c r="AY569" s="258" t="s">
        <v>123</v>
      </c>
    </row>
    <row r="570" s="13" customFormat="1">
      <c r="A570" s="13"/>
      <c r="B570" s="237"/>
      <c r="C570" s="238"/>
      <c r="D570" s="239" t="s">
        <v>221</v>
      </c>
      <c r="E570" s="240" t="s">
        <v>1</v>
      </c>
      <c r="F570" s="241" t="s">
        <v>299</v>
      </c>
      <c r="G570" s="238"/>
      <c r="H570" s="240" t="s">
        <v>1</v>
      </c>
      <c r="I570" s="242"/>
      <c r="J570" s="238"/>
      <c r="K570" s="238"/>
      <c r="L570" s="243"/>
      <c r="M570" s="244"/>
      <c r="N570" s="245"/>
      <c r="O570" s="245"/>
      <c r="P570" s="245"/>
      <c r="Q570" s="245"/>
      <c r="R570" s="245"/>
      <c r="S570" s="245"/>
      <c r="T570" s="24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7" t="s">
        <v>221</v>
      </c>
      <c r="AU570" s="247" t="s">
        <v>87</v>
      </c>
      <c r="AV570" s="13" t="s">
        <v>85</v>
      </c>
      <c r="AW570" s="13" t="s">
        <v>32</v>
      </c>
      <c r="AX570" s="13" t="s">
        <v>77</v>
      </c>
      <c r="AY570" s="247" t="s">
        <v>123</v>
      </c>
    </row>
    <row r="571" s="14" customFormat="1">
      <c r="A571" s="14"/>
      <c r="B571" s="248"/>
      <c r="C571" s="249"/>
      <c r="D571" s="239" t="s">
        <v>221</v>
      </c>
      <c r="E571" s="250" t="s">
        <v>1</v>
      </c>
      <c r="F571" s="251" t="s">
        <v>681</v>
      </c>
      <c r="G571" s="249"/>
      <c r="H571" s="252">
        <v>10.5</v>
      </c>
      <c r="I571" s="253"/>
      <c r="J571" s="249"/>
      <c r="K571" s="249"/>
      <c r="L571" s="254"/>
      <c r="M571" s="255"/>
      <c r="N571" s="256"/>
      <c r="O571" s="256"/>
      <c r="P571" s="256"/>
      <c r="Q571" s="256"/>
      <c r="R571" s="256"/>
      <c r="S571" s="256"/>
      <c r="T571" s="257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8" t="s">
        <v>221</v>
      </c>
      <c r="AU571" s="258" t="s">
        <v>87</v>
      </c>
      <c r="AV571" s="14" t="s">
        <v>87</v>
      </c>
      <c r="AW571" s="14" t="s">
        <v>32</v>
      </c>
      <c r="AX571" s="14" t="s">
        <v>77</v>
      </c>
      <c r="AY571" s="258" t="s">
        <v>123</v>
      </c>
    </row>
    <row r="572" s="13" customFormat="1">
      <c r="A572" s="13"/>
      <c r="B572" s="237"/>
      <c r="C572" s="238"/>
      <c r="D572" s="239" t="s">
        <v>221</v>
      </c>
      <c r="E572" s="240" t="s">
        <v>1</v>
      </c>
      <c r="F572" s="241" t="s">
        <v>279</v>
      </c>
      <c r="G572" s="238"/>
      <c r="H572" s="240" t="s">
        <v>1</v>
      </c>
      <c r="I572" s="242"/>
      <c r="J572" s="238"/>
      <c r="K572" s="238"/>
      <c r="L572" s="243"/>
      <c r="M572" s="244"/>
      <c r="N572" s="245"/>
      <c r="O572" s="245"/>
      <c r="P572" s="245"/>
      <c r="Q572" s="245"/>
      <c r="R572" s="245"/>
      <c r="S572" s="245"/>
      <c r="T572" s="24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7" t="s">
        <v>221</v>
      </c>
      <c r="AU572" s="247" t="s">
        <v>87</v>
      </c>
      <c r="AV572" s="13" t="s">
        <v>85</v>
      </c>
      <c r="AW572" s="13" t="s">
        <v>32</v>
      </c>
      <c r="AX572" s="13" t="s">
        <v>77</v>
      </c>
      <c r="AY572" s="247" t="s">
        <v>123</v>
      </c>
    </row>
    <row r="573" s="14" customFormat="1">
      <c r="A573" s="14"/>
      <c r="B573" s="248"/>
      <c r="C573" s="249"/>
      <c r="D573" s="239" t="s">
        <v>221</v>
      </c>
      <c r="E573" s="250" t="s">
        <v>1</v>
      </c>
      <c r="F573" s="251" t="s">
        <v>682</v>
      </c>
      <c r="G573" s="249"/>
      <c r="H573" s="252">
        <v>4.7999999999999998</v>
      </c>
      <c r="I573" s="253"/>
      <c r="J573" s="249"/>
      <c r="K573" s="249"/>
      <c r="L573" s="254"/>
      <c r="M573" s="255"/>
      <c r="N573" s="256"/>
      <c r="O573" s="256"/>
      <c r="P573" s="256"/>
      <c r="Q573" s="256"/>
      <c r="R573" s="256"/>
      <c r="S573" s="256"/>
      <c r="T573" s="257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8" t="s">
        <v>221</v>
      </c>
      <c r="AU573" s="258" t="s">
        <v>87</v>
      </c>
      <c r="AV573" s="14" t="s">
        <v>87</v>
      </c>
      <c r="AW573" s="14" t="s">
        <v>32</v>
      </c>
      <c r="AX573" s="14" t="s">
        <v>77</v>
      </c>
      <c r="AY573" s="258" t="s">
        <v>123</v>
      </c>
    </row>
    <row r="574" s="13" customFormat="1">
      <c r="A574" s="13"/>
      <c r="B574" s="237"/>
      <c r="C574" s="238"/>
      <c r="D574" s="239" t="s">
        <v>221</v>
      </c>
      <c r="E574" s="240" t="s">
        <v>1</v>
      </c>
      <c r="F574" s="241" t="s">
        <v>288</v>
      </c>
      <c r="G574" s="238"/>
      <c r="H574" s="240" t="s">
        <v>1</v>
      </c>
      <c r="I574" s="242"/>
      <c r="J574" s="238"/>
      <c r="K574" s="238"/>
      <c r="L574" s="243"/>
      <c r="M574" s="244"/>
      <c r="N574" s="245"/>
      <c r="O574" s="245"/>
      <c r="P574" s="245"/>
      <c r="Q574" s="245"/>
      <c r="R574" s="245"/>
      <c r="S574" s="245"/>
      <c r="T574" s="24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7" t="s">
        <v>221</v>
      </c>
      <c r="AU574" s="247" t="s">
        <v>87</v>
      </c>
      <c r="AV574" s="13" t="s">
        <v>85</v>
      </c>
      <c r="AW574" s="13" t="s">
        <v>32</v>
      </c>
      <c r="AX574" s="13" t="s">
        <v>77</v>
      </c>
      <c r="AY574" s="247" t="s">
        <v>123</v>
      </c>
    </row>
    <row r="575" s="14" customFormat="1">
      <c r="A575" s="14"/>
      <c r="B575" s="248"/>
      <c r="C575" s="249"/>
      <c r="D575" s="239" t="s">
        <v>221</v>
      </c>
      <c r="E575" s="250" t="s">
        <v>1</v>
      </c>
      <c r="F575" s="251" t="s">
        <v>683</v>
      </c>
      <c r="G575" s="249"/>
      <c r="H575" s="252">
        <v>32.119999999999997</v>
      </c>
      <c r="I575" s="253"/>
      <c r="J575" s="249"/>
      <c r="K575" s="249"/>
      <c r="L575" s="254"/>
      <c r="M575" s="255"/>
      <c r="N575" s="256"/>
      <c r="O575" s="256"/>
      <c r="P575" s="256"/>
      <c r="Q575" s="256"/>
      <c r="R575" s="256"/>
      <c r="S575" s="256"/>
      <c r="T575" s="257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8" t="s">
        <v>221</v>
      </c>
      <c r="AU575" s="258" t="s">
        <v>87</v>
      </c>
      <c r="AV575" s="14" t="s">
        <v>87</v>
      </c>
      <c r="AW575" s="14" t="s">
        <v>32</v>
      </c>
      <c r="AX575" s="14" t="s">
        <v>77</v>
      </c>
      <c r="AY575" s="258" t="s">
        <v>123</v>
      </c>
    </row>
    <row r="576" s="15" customFormat="1">
      <c r="A576" s="15"/>
      <c r="B576" s="259"/>
      <c r="C576" s="260"/>
      <c r="D576" s="239" t="s">
        <v>221</v>
      </c>
      <c r="E576" s="261" t="s">
        <v>1</v>
      </c>
      <c r="F576" s="262" t="s">
        <v>254</v>
      </c>
      <c r="G576" s="260"/>
      <c r="H576" s="263">
        <v>89.719999999999999</v>
      </c>
      <c r="I576" s="264"/>
      <c r="J576" s="260"/>
      <c r="K576" s="260"/>
      <c r="L576" s="265"/>
      <c r="M576" s="266"/>
      <c r="N576" s="267"/>
      <c r="O576" s="267"/>
      <c r="P576" s="267"/>
      <c r="Q576" s="267"/>
      <c r="R576" s="267"/>
      <c r="S576" s="267"/>
      <c r="T576" s="268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69" t="s">
        <v>221</v>
      </c>
      <c r="AU576" s="269" t="s">
        <v>87</v>
      </c>
      <c r="AV576" s="15" t="s">
        <v>128</v>
      </c>
      <c r="AW576" s="15" t="s">
        <v>32</v>
      </c>
      <c r="AX576" s="15" t="s">
        <v>85</v>
      </c>
      <c r="AY576" s="269" t="s">
        <v>123</v>
      </c>
    </row>
    <row r="577" s="2" customFormat="1" ht="16.5" customHeight="1">
      <c r="A577" s="38"/>
      <c r="B577" s="39"/>
      <c r="C577" s="210" t="s">
        <v>684</v>
      </c>
      <c r="D577" s="210" t="s">
        <v>124</v>
      </c>
      <c r="E577" s="211" t="s">
        <v>685</v>
      </c>
      <c r="F577" s="212" t="s">
        <v>686</v>
      </c>
      <c r="G577" s="213" t="s">
        <v>127</v>
      </c>
      <c r="H577" s="214">
        <v>28.800000000000001</v>
      </c>
      <c r="I577" s="215"/>
      <c r="J577" s="216">
        <f>ROUND(I577*H577,2)</f>
        <v>0</v>
      </c>
      <c r="K577" s="212" t="s">
        <v>219</v>
      </c>
      <c r="L577" s="44"/>
      <c r="M577" s="217" t="s">
        <v>1</v>
      </c>
      <c r="N577" s="218" t="s">
        <v>42</v>
      </c>
      <c r="O577" s="91"/>
      <c r="P577" s="219">
        <f>O577*H577</f>
        <v>0</v>
      </c>
      <c r="Q577" s="219">
        <v>0.00142</v>
      </c>
      <c r="R577" s="219">
        <f>Q577*H577</f>
        <v>0.040896000000000002</v>
      </c>
      <c r="S577" s="219">
        <v>0</v>
      </c>
      <c r="T577" s="220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21" t="s">
        <v>151</v>
      </c>
      <c r="AT577" s="221" t="s">
        <v>124</v>
      </c>
      <c r="AU577" s="221" t="s">
        <v>87</v>
      </c>
      <c r="AY577" s="17" t="s">
        <v>123</v>
      </c>
      <c r="BE577" s="222">
        <f>IF(N577="základní",J577,0)</f>
        <v>0</v>
      </c>
      <c r="BF577" s="222">
        <f>IF(N577="snížená",J577,0)</f>
        <v>0</v>
      </c>
      <c r="BG577" s="222">
        <f>IF(N577="zákl. přenesená",J577,0)</f>
        <v>0</v>
      </c>
      <c r="BH577" s="222">
        <f>IF(N577="sníž. přenesená",J577,0)</f>
        <v>0</v>
      </c>
      <c r="BI577" s="222">
        <f>IF(N577="nulová",J577,0)</f>
        <v>0</v>
      </c>
      <c r="BJ577" s="17" t="s">
        <v>85</v>
      </c>
      <c r="BK577" s="222">
        <f>ROUND(I577*H577,2)</f>
        <v>0</v>
      </c>
      <c r="BL577" s="17" t="s">
        <v>151</v>
      </c>
      <c r="BM577" s="221" t="s">
        <v>687</v>
      </c>
    </row>
    <row r="578" s="13" customFormat="1">
      <c r="A578" s="13"/>
      <c r="B578" s="237"/>
      <c r="C578" s="238"/>
      <c r="D578" s="239" t="s">
        <v>221</v>
      </c>
      <c r="E578" s="240" t="s">
        <v>1</v>
      </c>
      <c r="F578" s="241" t="s">
        <v>274</v>
      </c>
      <c r="G578" s="238"/>
      <c r="H578" s="240" t="s">
        <v>1</v>
      </c>
      <c r="I578" s="242"/>
      <c r="J578" s="238"/>
      <c r="K578" s="238"/>
      <c r="L578" s="243"/>
      <c r="M578" s="244"/>
      <c r="N578" s="245"/>
      <c r="O578" s="245"/>
      <c r="P578" s="245"/>
      <c r="Q578" s="245"/>
      <c r="R578" s="245"/>
      <c r="S578" s="245"/>
      <c r="T578" s="246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7" t="s">
        <v>221</v>
      </c>
      <c r="AU578" s="247" t="s">
        <v>87</v>
      </c>
      <c r="AV578" s="13" t="s">
        <v>85</v>
      </c>
      <c r="AW578" s="13" t="s">
        <v>32</v>
      </c>
      <c r="AX578" s="13" t="s">
        <v>77</v>
      </c>
      <c r="AY578" s="247" t="s">
        <v>123</v>
      </c>
    </row>
    <row r="579" s="14" customFormat="1">
      <c r="A579" s="14"/>
      <c r="B579" s="248"/>
      <c r="C579" s="249"/>
      <c r="D579" s="239" t="s">
        <v>221</v>
      </c>
      <c r="E579" s="250" t="s">
        <v>1</v>
      </c>
      <c r="F579" s="251" t="s">
        <v>680</v>
      </c>
      <c r="G579" s="249"/>
      <c r="H579" s="252">
        <v>13.5</v>
      </c>
      <c r="I579" s="253"/>
      <c r="J579" s="249"/>
      <c r="K579" s="249"/>
      <c r="L579" s="254"/>
      <c r="M579" s="255"/>
      <c r="N579" s="256"/>
      <c r="O579" s="256"/>
      <c r="P579" s="256"/>
      <c r="Q579" s="256"/>
      <c r="R579" s="256"/>
      <c r="S579" s="256"/>
      <c r="T579" s="257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8" t="s">
        <v>221</v>
      </c>
      <c r="AU579" s="258" t="s">
        <v>87</v>
      </c>
      <c r="AV579" s="14" t="s">
        <v>87</v>
      </c>
      <c r="AW579" s="14" t="s">
        <v>32</v>
      </c>
      <c r="AX579" s="14" t="s">
        <v>77</v>
      </c>
      <c r="AY579" s="258" t="s">
        <v>123</v>
      </c>
    </row>
    <row r="580" s="13" customFormat="1">
      <c r="A580" s="13"/>
      <c r="B580" s="237"/>
      <c r="C580" s="238"/>
      <c r="D580" s="239" t="s">
        <v>221</v>
      </c>
      <c r="E580" s="240" t="s">
        <v>1</v>
      </c>
      <c r="F580" s="241" t="s">
        <v>299</v>
      </c>
      <c r="G580" s="238"/>
      <c r="H580" s="240" t="s">
        <v>1</v>
      </c>
      <c r="I580" s="242"/>
      <c r="J580" s="238"/>
      <c r="K580" s="238"/>
      <c r="L580" s="243"/>
      <c r="M580" s="244"/>
      <c r="N580" s="245"/>
      <c r="O580" s="245"/>
      <c r="P580" s="245"/>
      <c r="Q580" s="245"/>
      <c r="R580" s="245"/>
      <c r="S580" s="245"/>
      <c r="T580" s="24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7" t="s">
        <v>221</v>
      </c>
      <c r="AU580" s="247" t="s">
        <v>87</v>
      </c>
      <c r="AV580" s="13" t="s">
        <v>85</v>
      </c>
      <c r="AW580" s="13" t="s">
        <v>32</v>
      </c>
      <c r="AX580" s="13" t="s">
        <v>77</v>
      </c>
      <c r="AY580" s="247" t="s">
        <v>123</v>
      </c>
    </row>
    <row r="581" s="14" customFormat="1">
      <c r="A581" s="14"/>
      <c r="B581" s="248"/>
      <c r="C581" s="249"/>
      <c r="D581" s="239" t="s">
        <v>221</v>
      </c>
      <c r="E581" s="250" t="s">
        <v>1</v>
      </c>
      <c r="F581" s="251" t="s">
        <v>681</v>
      </c>
      <c r="G581" s="249"/>
      <c r="H581" s="252">
        <v>10.5</v>
      </c>
      <c r="I581" s="253"/>
      <c r="J581" s="249"/>
      <c r="K581" s="249"/>
      <c r="L581" s="254"/>
      <c r="M581" s="255"/>
      <c r="N581" s="256"/>
      <c r="O581" s="256"/>
      <c r="P581" s="256"/>
      <c r="Q581" s="256"/>
      <c r="R581" s="256"/>
      <c r="S581" s="256"/>
      <c r="T581" s="257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8" t="s">
        <v>221</v>
      </c>
      <c r="AU581" s="258" t="s">
        <v>87</v>
      </c>
      <c r="AV581" s="14" t="s">
        <v>87</v>
      </c>
      <c r="AW581" s="14" t="s">
        <v>32</v>
      </c>
      <c r="AX581" s="14" t="s">
        <v>77</v>
      </c>
      <c r="AY581" s="258" t="s">
        <v>123</v>
      </c>
    </row>
    <row r="582" s="13" customFormat="1">
      <c r="A582" s="13"/>
      <c r="B582" s="237"/>
      <c r="C582" s="238"/>
      <c r="D582" s="239" t="s">
        <v>221</v>
      </c>
      <c r="E582" s="240" t="s">
        <v>1</v>
      </c>
      <c r="F582" s="241" t="s">
        <v>279</v>
      </c>
      <c r="G582" s="238"/>
      <c r="H582" s="240" t="s">
        <v>1</v>
      </c>
      <c r="I582" s="242"/>
      <c r="J582" s="238"/>
      <c r="K582" s="238"/>
      <c r="L582" s="243"/>
      <c r="M582" s="244"/>
      <c r="N582" s="245"/>
      <c r="O582" s="245"/>
      <c r="P582" s="245"/>
      <c r="Q582" s="245"/>
      <c r="R582" s="245"/>
      <c r="S582" s="245"/>
      <c r="T582" s="246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7" t="s">
        <v>221</v>
      </c>
      <c r="AU582" s="247" t="s">
        <v>87</v>
      </c>
      <c r="AV582" s="13" t="s">
        <v>85</v>
      </c>
      <c r="AW582" s="13" t="s">
        <v>32</v>
      </c>
      <c r="AX582" s="13" t="s">
        <v>77</v>
      </c>
      <c r="AY582" s="247" t="s">
        <v>123</v>
      </c>
    </row>
    <row r="583" s="14" customFormat="1">
      <c r="A583" s="14"/>
      <c r="B583" s="248"/>
      <c r="C583" s="249"/>
      <c r="D583" s="239" t="s">
        <v>221</v>
      </c>
      <c r="E583" s="250" t="s">
        <v>1</v>
      </c>
      <c r="F583" s="251" t="s">
        <v>688</v>
      </c>
      <c r="G583" s="249"/>
      <c r="H583" s="252">
        <v>4.7999999999999998</v>
      </c>
      <c r="I583" s="253"/>
      <c r="J583" s="249"/>
      <c r="K583" s="249"/>
      <c r="L583" s="254"/>
      <c r="M583" s="255"/>
      <c r="N583" s="256"/>
      <c r="O583" s="256"/>
      <c r="P583" s="256"/>
      <c r="Q583" s="256"/>
      <c r="R583" s="256"/>
      <c r="S583" s="256"/>
      <c r="T583" s="257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8" t="s">
        <v>221</v>
      </c>
      <c r="AU583" s="258" t="s">
        <v>87</v>
      </c>
      <c r="AV583" s="14" t="s">
        <v>87</v>
      </c>
      <c r="AW583" s="14" t="s">
        <v>32</v>
      </c>
      <c r="AX583" s="14" t="s">
        <v>77</v>
      </c>
      <c r="AY583" s="258" t="s">
        <v>123</v>
      </c>
    </row>
    <row r="584" s="15" customFormat="1">
      <c r="A584" s="15"/>
      <c r="B584" s="259"/>
      <c r="C584" s="260"/>
      <c r="D584" s="239" t="s">
        <v>221</v>
      </c>
      <c r="E584" s="261" t="s">
        <v>1</v>
      </c>
      <c r="F584" s="262" t="s">
        <v>254</v>
      </c>
      <c r="G584" s="260"/>
      <c r="H584" s="263">
        <v>28.800000000000001</v>
      </c>
      <c r="I584" s="264"/>
      <c r="J584" s="260"/>
      <c r="K584" s="260"/>
      <c r="L584" s="265"/>
      <c r="M584" s="266"/>
      <c r="N584" s="267"/>
      <c r="O584" s="267"/>
      <c r="P584" s="267"/>
      <c r="Q584" s="267"/>
      <c r="R584" s="267"/>
      <c r="S584" s="267"/>
      <c r="T584" s="268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69" t="s">
        <v>221</v>
      </c>
      <c r="AU584" s="269" t="s">
        <v>87</v>
      </c>
      <c r="AV584" s="15" t="s">
        <v>128</v>
      </c>
      <c r="AW584" s="15" t="s">
        <v>32</v>
      </c>
      <c r="AX584" s="15" t="s">
        <v>85</v>
      </c>
      <c r="AY584" s="269" t="s">
        <v>123</v>
      </c>
    </row>
    <row r="585" s="2" customFormat="1" ht="24.15" customHeight="1">
      <c r="A585" s="38"/>
      <c r="B585" s="39"/>
      <c r="C585" s="210" t="s">
        <v>689</v>
      </c>
      <c r="D585" s="210" t="s">
        <v>124</v>
      </c>
      <c r="E585" s="211" t="s">
        <v>690</v>
      </c>
      <c r="F585" s="212" t="s">
        <v>691</v>
      </c>
      <c r="G585" s="213" t="s">
        <v>428</v>
      </c>
      <c r="H585" s="214">
        <v>2.8359999999999999</v>
      </c>
      <c r="I585" s="215"/>
      <c r="J585" s="216">
        <f>ROUND(I585*H585,2)</f>
        <v>0</v>
      </c>
      <c r="K585" s="212" t="s">
        <v>219</v>
      </c>
      <c r="L585" s="44"/>
      <c r="M585" s="217" t="s">
        <v>1</v>
      </c>
      <c r="N585" s="218" t="s">
        <v>42</v>
      </c>
      <c r="O585" s="91"/>
      <c r="P585" s="219">
        <f>O585*H585</f>
        <v>0</v>
      </c>
      <c r="Q585" s="219">
        <v>0</v>
      </c>
      <c r="R585" s="219">
        <f>Q585*H585</f>
        <v>0</v>
      </c>
      <c r="S585" s="219">
        <v>0</v>
      </c>
      <c r="T585" s="220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21" t="s">
        <v>151</v>
      </c>
      <c r="AT585" s="221" t="s">
        <v>124</v>
      </c>
      <c r="AU585" s="221" t="s">
        <v>87</v>
      </c>
      <c r="AY585" s="17" t="s">
        <v>123</v>
      </c>
      <c r="BE585" s="222">
        <f>IF(N585="základní",J585,0)</f>
        <v>0</v>
      </c>
      <c r="BF585" s="222">
        <f>IF(N585="snížená",J585,0)</f>
        <v>0</v>
      </c>
      <c r="BG585" s="222">
        <f>IF(N585="zákl. přenesená",J585,0)</f>
        <v>0</v>
      </c>
      <c r="BH585" s="222">
        <f>IF(N585="sníž. přenesená",J585,0)</f>
        <v>0</v>
      </c>
      <c r="BI585" s="222">
        <f>IF(N585="nulová",J585,0)</f>
        <v>0</v>
      </c>
      <c r="BJ585" s="17" t="s">
        <v>85</v>
      </c>
      <c r="BK585" s="222">
        <f>ROUND(I585*H585,2)</f>
        <v>0</v>
      </c>
      <c r="BL585" s="17" t="s">
        <v>151</v>
      </c>
      <c r="BM585" s="221" t="s">
        <v>692</v>
      </c>
    </row>
    <row r="586" s="11" customFormat="1" ht="22.8" customHeight="1">
      <c r="A586" s="11"/>
      <c r="B586" s="196"/>
      <c r="C586" s="197"/>
      <c r="D586" s="198" t="s">
        <v>76</v>
      </c>
      <c r="E586" s="235" t="s">
        <v>693</v>
      </c>
      <c r="F586" s="235" t="s">
        <v>694</v>
      </c>
      <c r="G586" s="197"/>
      <c r="H586" s="197"/>
      <c r="I586" s="200"/>
      <c r="J586" s="236">
        <f>BK586</f>
        <v>0</v>
      </c>
      <c r="K586" s="197"/>
      <c r="L586" s="202"/>
      <c r="M586" s="203"/>
      <c r="N586" s="204"/>
      <c r="O586" s="204"/>
      <c r="P586" s="205">
        <f>SUM(P587:P596)</f>
        <v>0</v>
      </c>
      <c r="Q586" s="204"/>
      <c r="R586" s="205">
        <f>SUM(R587:R596)</f>
        <v>0</v>
      </c>
      <c r="S586" s="204"/>
      <c r="T586" s="206">
        <f>SUM(T587:T596)</f>
        <v>0.17302499999999998</v>
      </c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R586" s="207" t="s">
        <v>87</v>
      </c>
      <c r="AT586" s="208" t="s">
        <v>76</v>
      </c>
      <c r="AU586" s="208" t="s">
        <v>85</v>
      </c>
      <c r="AY586" s="207" t="s">
        <v>123</v>
      </c>
      <c r="BK586" s="209">
        <f>SUM(BK587:BK596)</f>
        <v>0</v>
      </c>
    </row>
    <row r="587" s="2" customFormat="1" ht="24.15" customHeight="1">
      <c r="A587" s="38"/>
      <c r="B587" s="39"/>
      <c r="C587" s="210" t="s">
        <v>695</v>
      </c>
      <c r="D587" s="210" t="s">
        <v>124</v>
      </c>
      <c r="E587" s="211" t="s">
        <v>696</v>
      </c>
      <c r="F587" s="212" t="s">
        <v>697</v>
      </c>
      <c r="G587" s="213" t="s">
        <v>158</v>
      </c>
      <c r="H587" s="214">
        <v>69.209999999999994</v>
      </c>
      <c r="I587" s="215"/>
      <c r="J587" s="216">
        <f>ROUND(I587*H587,2)</f>
        <v>0</v>
      </c>
      <c r="K587" s="212" t="s">
        <v>219</v>
      </c>
      <c r="L587" s="44"/>
      <c r="M587" s="217" t="s">
        <v>1</v>
      </c>
      <c r="N587" s="218" t="s">
        <v>42</v>
      </c>
      <c r="O587" s="91"/>
      <c r="P587" s="219">
        <f>O587*H587</f>
        <v>0</v>
      </c>
      <c r="Q587" s="219">
        <v>0</v>
      </c>
      <c r="R587" s="219">
        <f>Q587*H587</f>
        <v>0</v>
      </c>
      <c r="S587" s="219">
        <v>0.0025000000000000001</v>
      </c>
      <c r="T587" s="220">
        <f>S587*H587</f>
        <v>0.17302499999999998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21" t="s">
        <v>151</v>
      </c>
      <c r="AT587" s="221" t="s">
        <v>124</v>
      </c>
      <c r="AU587" s="221" t="s">
        <v>87</v>
      </c>
      <c r="AY587" s="17" t="s">
        <v>123</v>
      </c>
      <c r="BE587" s="222">
        <f>IF(N587="základní",J587,0)</f>
        <v>0</v>
      </c>
      <c r="BF587" s="222">
        <f>IF(N587="snížená",J587,0)</f>
        <v>0</v>
      </c>
      <c r="BG587" s="222">
        <f>IF(N587="zákl. přenesená",J587,0)</f>
        <v>0</v>
      </c>
      <c r="BH587" s="222">
        <f>IF(N587="sníž. přenesená",J587,0)</f>
        <v>0</v>
      </c>
      <c r="BI587" s="222">
        <f>IF(N587="nulová",J587,0)</f>
        <v>0</v>
      </c>
      <c r="BJ587" s="17" t="s">
        <v>85</v>
      </c>
      <c r="BK587" s="222">
        <f>ROUND(I587*H587,2)</f>
        <v>0</v>
      </c>
      <c r="BL587" s="17" t="s">
        <v>151</v>
      </c>
      <c r="BM587" s="221" t="s">
        <v>698</v>
      </c>
    </row>
    <row r="588" s="13" customFormat="1">
      <c r="A588" s="13"/>
      <c r="B588" s="237"/>
      <c r="C588" s="238"/>
      <c r="D588" s="239" t="s">
        <v>221</v>
      </c>
      <c r="E588" s="240" t="s">
        <v>1</v>
      </c>
      <c r="F588" s="241" t="s">
        <v>378</v>
      </c>
      <c r="G588" s="238"/>
      <c r="H588" s="240" t="s">
        <v>1</v>
      </c>
      <c r="I588" s="242"/>
      <c r="J588" s="238"/>
      <c r="K588" s="238"/>
      <c r="L588" s="243"/>
      <c r="M588" s="244"/>
      <c r="N588" s="245"/>
      <c r="O588" s="245"/>
      <c r="P588" s="245"/>
      <c r="Q588" s="245"/>
      <c r="R588" s="245"/>
      <c r="S588" s="245"/>
      <c r="T588" s="24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7" t="s">
        <v>221</v>
      </c>
      <c r="AU588" s="247" t="s">
        <v>87</v>
      </c>
      <c r="AV588" s="13" t="s">
        <v>85</v>
      </c>
      <c r="AW588" s="13" t="s">
        <v>32</v>
      </c>
      <c r="AX588" s="13" t="s">
        <v>77</v>
      </c>
      <c r="AY588" s="247" t="s">
        <v>123</v>
      </c>
    </row>
    <row r="589" s="14" customFormat="1">
      <c r="A589" s="14"/>
      <c r="B589" s="248"/>
      <c r="C589" s="249"/>
      <c r="D589" s="239" t="s">
        <v>221</v>
      </c>
      <c r="E589" s="250" t="s">
        <v>1</v>
      </c>
      <c r="F589" s="251" t="s">
        <v>655</v>
      </c>
      <c r="G589" s="249"/>
      <c r="H589" s="252">
        <v>6.0099999999999998</v>
      </c>
      <c r="I589" s="253"/>
      <c r="J589" s="249"/>
      <c r="K589" s="249"/>
      <c r="L589" s="254"/>
      <c r="M589" s="255"/>
      <c r="N589" s="256"/>
      <c r="O589" s="256"/>
      <c r="P589" s="256"/>
      <c r="Q589" s="256"/>
      <c r="R589" s="256"/>
      <c r="S589" s="256"/>
      <c r="T589" s="257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8" t="s">
        <v>221</v>
      </c>
      <c r="AU589" s="258" t="s">
        <v>87</v>
      </c>
      <c r="AV589" s="14" t="s">
        <v>87</v>
      </c>
      <c r="AW589" s="14" t="s">
        <v>32</v>
      </c>
      <c r="AX589" s="14" t="s">
        <v>77</v>
      </c>
      <c r="AY589" s="258" t="s">
        <v>123</v>
      </c>
    </row>
    <row r="590" s="13" customFormat="1">
      <c r="A590" s="13"/>
      <c r="B590" s="237"/>
      <c r="C590" s="238"/>
      <c r="D590" s="239" t="s">
        <v>221</v>
      </c>
      <c r="E590" s="240" t="s">
        <v>1</v>
      </c>
      <c r="F590" s="241" t="s">
        <v>286</v>
      </c>
      <c r="G590" s="238"/>
      <c r="H590" s="240" t="s">
        <v>1</v>
      </c>
      <c r="I590" s="242"/>
      <c r="J590" s="238"/>
      <c r="K590" s="238"/>
      <c r="L590" s="243"/>
      <c r="M590" s="244"/>
      <c r="N590" s="245"/>
      <c r="O590" s="245"/>
      <c r="P590" s="245"/>
      <c r="Q590" s="245"/>
      <c r="R590" s="245"/>
      <c r="S590" s="245"/>
      <c r="T590" s="246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7" t="s">
        <v>221</v>
      </c>
      <c r="AU590" s="247" t="s">
        <v>87</v>
      </c>
      <c r="AV590" s="13" t="s">
        <v>85</v>
      </c>
      <c r="AW590" s="13" t="s">
        <v>32</v>
      </c>
      <c r="AX590" s="13" t="s">
        <v>77</v>
      </c>
      <c r="AY590" s="247" t="s">
        <v>123</v>
      </c>
    </row>
    <row r="591" s="14" customFormat="1">
      <c r="A591" s="14"/>
      <c r="B591" s="248"/>
      <c r="C591" s="249"/>
      <c r="D591" s="239" t="s">
        <v>221</v>
      </c>
      <c r="E591" s="250" t="s">
        <v>1</v>
      </c>
      <c r="F591" s="251" t="s">
        <v>656</v>
      </c>
      <c r="G591" s="249"/>
      <c r="H591" s="252">
        <v>9.4900000000000002</v>
      </c>
      <c r="I591" s="253"/>
      <c r="J591" s="249"/>
      <c r="K591" s="249"/>
      <c r="L591" s="254"/>
      <c r="M591" s="255"/>
      <c r="N591" s="256"/>
      <c r="O591" s="256"/>
      <c r="P591" s="256"/>
      <c r="Q591" s="256"/>
      <c r="R591" s="256"/>
      <c r="S591" s="256"/>
      <c r="T591" s="257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8" t="s">
        <v>221</v>
      </c>
      <c r="AU591" s="258" t="s">
        <v>87</v>
      </c>
      <c r="AV591" s="14" t="s">
        <v>87</v>
      </c>
      <c r="AW591" s="14" t="s">
        <v>32</v>
      </c>
      <c r="AX591" s="14" t="s">
        <v>77</v>
      </c>
      <c r="AY591" s="258" t="s">
        <v>123</v>
      </c>
    </row>
    <row r="592" s="13" customFormat="1">
      <c r="A592" s="13"/>
      <c r="B592" s="237"/>
      <c r="C592" s="238"/>
      <c r="D592" s="239" t="s">
        <v>221</v>
      </c>
      <c r="E592" s="240" t="s">
        <v>1</v>
      </c>
      <c r="F592" s="241" t="s">
        <v>288</v>
      </c>
      <c r="G592" s="238"/>
      <c r="H592" s="240" t="s">
        <v>1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7" t="s">
        <v>221</v>
      </c>
      <c r="AU592" s="247" t="s">
        <v>87</v>
      </c>
      <c r="AV592" s="13" t="s">
        <v>85</v>
      </c>
      <c r="AW592" s="13" t="s">
        <v>32</v>
      </c>
      <c r="AX592" s="13" t="s">
        <v>77</v>
      </c>
      <c r="AY592" s="247" t="s">
        <v>123</v>
      </c>
    </row>
    <row r="593" s="14" customFormat="1">
      <c r="A593" s="14"/>
      <c r="B593" s="248"/>
      <c r="C593" s="249"/>
      <c r="D593" s="239" t="s">
        <v>221</v>
      </c>
      <c r="E593" s="250" t="s">
        <v>1</v>
      </c>
      <c r="F593" s="251" t="s">
        <v>661</v>
      </c>
      <c r="G593" s="249"/>
      <c r="H593" s="252">
        <v>32.920000000000002</v>
      </c>
      <c r="I593" s="253"/>
      <c r="J593" s="249"/>
      <c r="K593" s="249"/>
      <c r="L593" s="254"/>
      <c r="M593" s="255"/>
      <c r="N593" s="256"/>
      <c r="O593" s="256"/>
      <c r="P593" s="256"/>
      <c r="Q593" s="256"/>
      <c r="R593" s="256"/>
      <c r="S593" s="256"/>
      <c r="T593" s="257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8" t="s">
        <v>221</v>
      </c>
      <c r="AU593" s="258" t="s">
        <v>87</v>
      </c>
      <c r="AV593" s="14" t="s">
        <v>87</v>
      </c>
      <c r="AW593" s="14" t="s">
        <v>32</v>
      </c>
      <c r="AX593" s="14" t="s">
        <v>77</v>
      </c>
      <c r="AY593" s="258" t="s">
        <v>123</v>
      </c>
    </row>
    <row r="594" s="13" customFormat="1">
      <c r="A594" s="13"/>
      <c r="B594" s="237"/>
      <c r="C594" s="238"/>
      <c r="D594" s="239" t="s">
        <v>221</v>
      </c>
      <c r="E594" s="240" t="s">
        <v>1</v>
      </c>
      <c r="F594" s="241" t="s">
        <v>222</v>
      </c>
      <c r="G594" s="238"/>
      <c r="H594" s="240" t="s">
        <v>1</v>
      </c>
      <c r="I594" s="242"/>
      <c r="J594" s="238"/>
      <c r="K594" s="238"/>
      <c r="L594" s="243"/>
      <c r="M594" s="244"/>
      <c r="N594" s="245"/>
      <c r="O594" s="245"/>
      <c r="P594" s="245"/>
      <c r="Q594" s="245"/>
      <c r="R594" s="245"/>
      <c r="S594" s="245"/>
      <c r="T594" s="24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7" t="s">
        <v>221</v>
      </c>
      <c r="AU594" s="247" t="s">
        <v>87</v>
      </c>
      <c r="AV594" s="13" t="s">
        <v>85</v>
      </c>
      <c r="AW594" s="13" t="s">
        <v>32</v>
      </c>
      <c r="AX594" s="13" t="s">
        <v>77</v>
      </c>
      <c r="AY594" s="247" t="s">
        <v>123</v>
      </c>
    </row>
    <row r="595" s="14" customFormat="1">
      <c r="A595" s="14"/>
      <c r="B595" s="248"/>
      <c r="C595" s="249"/>
      <c r="D595" s="239" t="s">
        <v>221</v>
      </c>
      <c r="E595" s="250" t="s">
        <v>1</v>
      </c>
      <c r="F595" s="251" t="s">
        <v>662</v>
      </c>
      <c r="G595" s="249"/>
      <c r="H595" s="252">
        <v>20.789999999999999</v>
      </c>
      <c r="I595" s="253"/>
      <c r="J595" s="249"/>
      <c r="K595" s="249"/>
      <c r="L595" s="254"/>
      <c r="M595" s="255"/>
      <c r="N595" s="256"/>
      <c r="O595" s="256"/>
      <c r="P595" s="256"/>
      <c r="Q595" s="256"/>
      <c r="R595" s="256"/>
      <c r="S595" s="256"/>
      <c r="T595" s="257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8" t="s">
        <v>221</v>
      </c>
      <c r="AU595" s="258" t="s">
        <v>87</v>
      </c>
      <c r="AV595" s="14" t="s">
        <v>87</v>
      </c>
      <c r="AW595" s="14" t="s">
        <v>32</v>
      </c>
      <c r="AX595" s="14" t="s">
        <v>77</v>
      </c>
      <c r="AY595" s="258" t="s">
        <v>123</v>
      </c>
    </row>
    <row r="596" s="15" customFormat="1">
      <c r="A596" s="15"/>
      <c r="B596" s="259"/>
      <c r="C596" s="260"/>
      <c r="D596" s="239" t="s">
        <v>221</v>
      </c>
      <c r="E596" s="261" t="s">
        <v>1</v>
      </c>
      <c r="F596" s="262" t="s">
        <v>254</v>
      </c>
      <c r="G596" s="260"/>
      <c r="H596" s="263">
        <v>69.210000000000008</v>
      </c>
      <c r="I596" s="264"/>
      <c r="J596" s="260"/>
      <c r="K596" s="260"/>
      <c r="L596" s="265"/>
      <c r="M596" s="266"/>
      <c r="N596" s="267"/>
      <c r="O596" s="267"/>
      <c r="P596" s="267"/>
      <c r="Q596" s="267"/>
      <c r="R596" s="267"/>
      <c r="S596" s="267"/>
      <c r="T596" s="268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69" t="s">
        <v>221</v>
      </c>
      <c r="AU596" s="269" t="s">
        <v>87</v>
      </c>
      <c r="AV596" s="15" t="s">
        <v>128</v>
      </c>
      <c r="AW596" s="15" t="s">
        <v>32</v>
      </c>
      <c r="AX596" s="15" t="s">
        <v>85</v>
      </c>
      <c r="AY596" s="269" t="s">
        <v>123</v>
      </c>
    </row>
    <row r="597" s="11" customFormat="1" ht="22.8" customHeight="1">
      <c r="A597" s="11"/>
      <c r="B597" s="196"/>
      <c r="C597" s="197"/>
      <c r="D597" s="198" t="s">
        <v>76</v>
      </c>
      <c r="E597" s="235" t="s">
        <v>699</v>
      </c>
      <c r="F597" s="235" t="s">
        <v>700</v>
      </c>
      <c r="G597" s="197"/>
      <c r="H597" s="197"/>
      <c r="I597" s="200"/>
      <c r="J597" s="236">
        <f>BK597</f>
        <v>0</v>
      </c>
      <c r="K597" s="197"/>
      <c r="L597" s="202"/>
      <c r="M597" s="203"/>
      <c r="N597" s="204"/>
      <c r="O597" s="204"/>
      <c r="P597" s="205">
        <f>SUM(P598:P640)</f>
        <v>0</v>
      </c>
      <c r="Q597" s="204"/>
      <c r="R597" s="205">
        <f>SUM(R598:R640)</f>
        <v>1.1474065</v>
      </c>
      <c r="S597" s="204"/>
      <c r="T597" s="206">
        <f>SUM(T598:T640)</f>
        <v>1.2652875000000001</v>
      </c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R597" s="207" t="s">
        <v>87</v>
      </c>
      <c r="AT597" s="208" t="s">
        <v>76</v>
      </c>
      <c r="AU597" s="208" t="s">
        <v>85</v>
      </c>
      <c r="AY597" s="207" t="s">
        <v>123</v>
      </c>
      <c r="BK597" s="209">
        <f>SUM(BK598:BK640)</f>
        <v>0</v>
      </c>
    </row>
    <row r="598" s="2" customFormat="1" ht="16.5" customHeight="1">
      <c r="A598" s="38"/>
      <c r="B598" s="39"/>
      <c r="C598" s="210" t="s">
        <v>701</v>
      </c>
      <c r="D598" s="210" t="s">
        <v>124</v>
      </c>
      <c r="E598" s="211" t="s">
        <v>702</v>
      </c>
      <c r="F598" s="212" t="s">
        <v>703</v>
      </c>
      <c r="G598" s="213" t="s">
        <v>158</v>
      </c>
      <c r="H598" s="214">
        <v>55.460000000000001</v>
      </c>
      <c r="I598" s="215"/>
      <c r="J598" s="216">
        <f>ROUND(I598*H598,2)</f>
        <v>0</v>
      </c>
      <c r="K598" s="212" t="s">
        <v>219</v>
      </c>
      <c r="L598" s="44"/>
      <c r="M598" s="217" t="s">
        <v>1</v>
      </c>
      <c r="N598" s="218" t="s">
        <v>42</v>
      </c>
      <c r="O598" s="91"/>
      <c r="P598" s="219">
        <f>O598*H598</f>
        <v>0</v>
      </c>
      <c r="Q598" s="219">
        <v>0</v>
      </c>
      <c r="R598" s="219">
        <f>Q598*H598</f>
        <v>0</v>
      </c>
      <c r="S598" s="219">
        <v>0</v>
      </c>
      <c r="T598" s="220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21" t="s">
        <v>151</v>
      </c>
      <c r="AT598" s="221" t="s">
        <v>124</v>
      </c>
      <c r="AU598" s="221" t="s">
        <v>87</v>
      </c>
      <c r="AY598" s="17" t="s">
        <v>123</v>
      </c>
      <c r="BE598" s="222">
        <f>IF(N598="základní",J598,0)</f>
        <v>0</v>
      </c>
      <c r="BF598" s="222">
        <f>IF(N598="snížená",J598,0)</f>
        <v>0</v>
      </c>
      <c r="BG598" s="222">
        <f>IF(N598="zákl. přenesená",J598,0)</f>
        <v>0</v>
      </c>
      <c r="BH598" s="222">
        <f>IF(N598="sníž. přenesená",J598,0)</f>
        <v>0</v>
      </c>
      <c r="BI598" s="222">
        <f>IF(N598="nulová",J598,0)</f>
        <v>0</v>
      </c>
      <c r="BJ598" s="17" t="s">
        <v>85</v>
      </c>
      <c r="BK598" s="222">
        <f>ROUND(I598*H598,2)</f>
        <v>0</v>
      </c>
      <c r="BL598" s="17" t="s">
        <v>151</v>
      </c>
      <c r="BM598" s="221" t="s">
        <v>704</v>
      </c>
    </row>
    <row r="599" s="13" customFormat="1">
      <c r="A599" s="13"/>
      <c r="B599" s="237"/>
      <c r="C599" s="238"/>
      <c r="D599" s="239" t="s">
        <v>221</v>
      </c>
      <c r="E599" s="240" t="s">
        <v>1</v>
      </c>
      <c r="F599" s="241" t="s">
        <v>274</v>
      </c>
      <c r="G599" s="238"/>
      <c r="H599" s="240" t="s">
        <v>1</v>
      </c>
      <c r="I599" s="242"/>
      <c r="J599" s="238"/>
      <c r="K599" s="238"/>
      <c r="L599" s="243"/>
      <c r="M599" s="244"/>
      <c r="N599" s="245"/>
      <c r="O599" s="245"/>
      <c r="P599" s="245"/>
      <c r="Q599" s="245"/>
      <c r="R599" s="245"/>
      <c r="S599" s="245"/>
      <c r="T599" s="246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7" t="s">
        <v>221</v>
      </c>
      <c r="AU599" s="247" t="s">
        <v>87</v>
      </c>
      <c r="AV599" s="13" t="s">
        <v>85</v>
      </c>
      <c r="AW599" s="13" t="s">
        <v>32</v>
      </c>
      <c r="AX599" s="13" t="s">
        <v>77</v>
      </c>
      <c r="AY599" s="247" t="s">
        <v>123</v>
      </c>
    </row>
    <row r="600" s="14" customFormat="1">
      <c r="A600" s="14"/>
      <c r="B600" s="248"/>
      <c r="C600" s="249"/>
      <c r="D600" s="239" t="s">
        <v>221</v>
      </c>
      <c r="E600" s="250" t="s">
        <v>1</v>
      </c>
      <c r="F600" s="251" t="s">
        <v>705</v>
      </c>
      <c r="G600" s="249"/>
      <c r="H600" s="252">
        <v>22.414999999999999</v>
      </c>
      <c r="I600" s="253"/>
      <c r="J600" s="249"/>
      <c r="K600" s="249"/>
      <c r="L600" s="254"/>
      <c r="M600" s="255"/>
      <c r="N600" s="256"/>
      <c r="O600" s="256"/>
      <c r="P600" s="256"/>
      <c r="Q600" s="256"/>
      <c r="R600" s="256"/>
      <c r="S600" s="256"/>
      <c r="T600" s="257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8" t="s">
        <v>221</v>
      </c>
      <c r="AU600" s="258" t="s">
        <v>87</v>
      </c>
      <c r="AV600" s="14" t="s">
        <v>87</v>
      </c>
      <c r="AW600" s="14" t="s">
        <v>32</v>
      </c>
      <c r="AX600" s="14" t="s">
        <v>77</v>
      </c>
      <c r="AY600" s="258" t="s">
        <v>123</v>
      </c>
    </row>
    <row r="601" s="13" customFormat="1">
      <c r="A601" s="13"/>
      <c r="B601" s="237"/>
      <c r="C601" s="238"/>
      <c r="D601" s="239" t="s">
        <v>221</v>
      </c>
      <c r="E601" s="240" t="s">
        <v>1</v>
      </c>
      <c r="F601" s="241" t="s">
        <v>299</v>
      </c>
      <c r="G601" s="238"/>
      <c r="H601" s="240" t="s">
        <v>1</v>
      </c>
      <c r="I601" s="242"/>
      <c r="J601" s="238"/>
      <c r="K601" s="238"/>
      <c r="L601" s="243"/>
      <c r="M601" s="244"/>
      <c r="N601" s="245"/>
      <c r="O601" s="245"/>
      <c r="P601" s="245"/>
      <c r="Q601" s="245"/>
      <c r="R601" s="245"/>
      <c r="S601" s="245"/>
      <c r="T601" s="24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7" t="s">
        <v>221</v>
      </c>
      <c r="AU601" s="247" t="s">
        <v>87</v>
      </c>
      <c r="AV601" s="13" t="s">
        <v>85</v>
      </c>
      <c r="AW601" s="13" t="s">
        <v>32</v>
      </c>
      <c r="AX601" s="13" t="s">
        <v>77</v>
      </c>
      <c r="AY601" s="247" t="s">
        <v>123</v>
      </c>
    </row>
    <row r="602" s="14" customFormat="1">
      <c r="A602" s="14"/>
      <c r="B602" s="248"/>
      <c r="C602" s="249"/>
      <c r="D602" s="239" t="s">
        <v>221</v>
      </c>
      <c r="E602" s="250" t="s">
        <v>1</v>
      </c>
      <c r="F602" s="251" t="s">
        <v>706</v>
      </c>
      <c r="G602" s="249"/>
      <c r="H602" s="252">
        <v>24.164999999999999</v>
      </c>
      <c r="I602" s="253"/>
      <c r="J602" s="249"/>
      <c r="K602" s="249"/>
      <c r="L602" s="254"/>
      <c r="M602" s="255"/>
      <c r="N602" s="256"/>
      <c r="O602" s="256"/>
      <c r="P602" s="256"/>
      <c r="Q602" s="256"/>
      <c r="R602" s="256"/>
      <c r="S602" s="256"/>
      <c r="T602" s="257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8" t="s">
        <v>221</v>
      </c>
      <c r="AU602" s="258" t="s">
        <v>87</v>
      </c>
      <c r="AV602" s="14" t="s">
        <v>87</v>
      </c>
      <c r="AW602" s="14" t="s">
        <v>32</v>
      </c>
      <c r="AX602" s="14" t="s">
        <v>77</v>
      </c>
      <c r="AY602" s="258" t="s">
        <v>123</v>
      </c>
    </row>
    <row r="603" s="13" customFormat="1">
      <c r="A603" s="13"/>
      <c r="B603" s="237"/>
      <c r="C603" s="238"/>
      <c r="D603" s="239" t="s">
        <v>221</v>
      </c>
      <c r="E603" s="240" t="s">
        <v>1</v>
      </c>
      <c r="F603" s="241" t="s">
        <v>279</v>
      </c>
      <c r="G603" s="238"/>
      <c r="H603" s="240" t="s">
        <v>1</v>
      </c>
      <c r="I603" s="242"/>
      <c r="J603" s="238"/>
      <c r="K603" s="238"/>
      <c r="L603" s="243"/>
      <c r="M603" s="244"/>
      <c r="N603" s="245"/>
      <c r="O603" s="245"/>
      <c r="P603" s="245"/>
      <c r="Q603" s="245"/>
      <c r="R603" s="245"/>
      <c r="S603" s="245"/>
      <c r="T603" s="246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7" t="s">
        <v>221</v>
      </c>
      <c r="AU603" s="247" t="s">
        <v>87</v>
      </c>
      <c r="AV603" s="13" t="s">
        <v>85</v>
      </c>
      <c r="AW603" s="13" t="s">
        <v>32</v>
      </c>
      <c r="AX603" s="13" t="s">
        <v>77</v>
      </c>
      <c r="AY603" s="247" t="s">
        <v>123</v>
      </c>
    </row>
    <row r="604" s="14" customFormat="1">
      <c r="A604" s="14"/>
      <c r="B604" s="248"/>
      <c r="C604" s="249"/>
      <c r="D604" s="239" t="s">
        <v>221</v>
      </c>
      <c r="E604" s="250" t="s">
        <v>1</v>
      </c>
      <c r="F604" s="251" t="s">
        <v>707</v>
      </c>
      <c r="G604" s="249"/>
      <c r="H604" s="252">
        <v>8.8800000000000008</v>
      </c>
      <c r="I604" s="253"/>
      <c r="J604" s="249"/>
      <c r="K604" s="249"/>
      <c r="L604" s="254"/>
      <c r="M604" s="255"/>
      <c r="N604" s="256"/>
      <c r="O604" s="256"/>
      <c r="P604" s="256"/>
      <c r="Q604" s="256"/>
      <c r="R604" s="256"/>
      <c r="S604" s="256"/>
      <c r="T604" s="257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8" t="s">
        <v>221</v>
      </c>
      <c r="AU604" s="258" t="s">
        <v>87</v>
      </c>
      <c r="AV604" s="14" t="s">
        <v>87</v>
      </c>
      <c r="AW604" s="14" t="s">
        <v>32</v>
      </c>
      <c r="AX604" s="14" t="s">
        <v>77</v>
      </c>
      <c r="AY604" s="258" t="s">
        <v>123</v>
      </c>
    </row>
    <row r="605" s="15" customFormat="1">
      <c r="A605" s="15"/>
      <c r="B605" s="259"/>
      <c r="C605" s="260"/>
      <c r="D605" s="239" t="s">
        <v>221</v>
      </c>
      <c r="E605" s="261" t="s">
        <v>1</v>
      </c>
      <c r="F605" s="262" t="s">
        <v>254</v>
      </c>
      <c r="G605" s="260"/>
      <c r="H605" s="263">
        <v>55.460000000000001</v>
      </c>
      <c r="I605" s="264"/>
      <c r="J605" s="260"/>
      <c r="K605" s="260"/>
      <c r="L605" s="265"/>
      <c r="M605" s="266"/>
      <c r="N605" s="267"/>
      <c r="O605" s="267"/>
      <c r="P605" s="267"/>
      <c r="Q605" s="267"/>
      <c r="R605" s="267"/>
      <c r="S605" s="267"/>
      <c r="T605" s="268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69" t="s">
        <v>221</v>
      </c>
      <c r="AU605" s="269" t="s">
        <v>87</v>
      </c>
      <c r="AV605" s="15" t="s">
        <v>128</v>
      </c>
      <c r="AW605" s="15" t="s">
        <v>32</v>
      </c>
      <c r="AX605" s="15" t="s">
        <v>85</v>
      </c>
      <c r="AY605" s="269" t="s">
        <v>123</v>
      </c>
    </row>
    <row r="606" s="2" customFormat="1" ht="16.5" customHeight="1">
      <c r="A606" s="38"/>
      <c r="B606" s="39"/>
      <c r="C606" s="210" t="s">
        <v>708</v>
      </c>
      <c r="D606" s="210" t="s">
        <v>124</v>
      </c>
      <c r="E606" s="211" t="s">
        <v>709</v>
      </c>
      <c r="F606" s="212" t="s">
        <v>710</v>
      </c>
      <c r="G606" s="213" t="s">
        <v>158</v>
      </c>
      <c r="H606" s="214">
        <v>55.460000000000001</v>
      </c>
      <c r="I606" s="215"/>
      <c r="J606" s="216">
        <f>ROUND(I606*H606,2)</f>
        <v>0</v>
      </c>
      <c r="K606" s="212" t="s">
        <v>219</v>
      </c>
      <c r="L606" s="44"/>
      <c r="M606" s="217" t="s">
        <v>1</v>
      </c>
      <c r="N606" s="218" t="s">
        <v>42</v>
      </c>
      <c r="O606" s="91"/>
      <c r="P606" s="219">
        <f>O606*H606</f>
        <v>0</v>
      </c>
      <c r="Q606" s="219">
        <v>0.00029999999999999997</v>
      </c>
      <c r="R606" s="219">
        <f>Q606*H606</f>
        <v>0.016638</v>
      </c>
      <c r="S606" s="219">
        <v>0</v>
      </c>
      <c r="T606" s="220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21" t="s">
        <v>151</v>
      </c>
      <c r="AT606" s="221" t="s">
        <v>124</v>
      </c>
      <c r="AU606" s="221" t="s">
        <v>87</v>
      </c>
      <c r="AY606" s="17" t="s">
        <v>123</v>
      </c>
      <c r="BE606" s="222">
        <f>IF(N606="základní",J606,0)</f>
        <v>0</v>
      </c>
      <c r="BF606" s="222">
        <f>IF(N606="snížená",J606,0)</f>
        <v>0</v>
      </c>
      <c r="BG606" s="222">
        <f>IF(N606="zákl. přenesená",J606,0)</f>
        <v>0</v>
      </c>
      <c r="BH606" s="222">
        <f>IF(N606="sníž. přenesená",J606,0)</f>
        <v>0</v>
      </c>
      <c r="BI606" s="222">
        <f>IF(N606="nulová",J606,0)</f>
        <v>0</v>
      </c>
      <c r="BJ606" s="17" t="s">
        <v>85</v>
      </c>
      <c r="BK606" s="222">
        <f>ROUND(I606*H606,2)</f>
        <v>0</v>
      </c>
      <c r="BL606" s="17" t="s">
        <v>151</v>
      </c>
      <c r="BM606" s="221" t="s">
        <v>711</v>
      </c>
    </row>
    <row r="607" s="2" customFormat="1" ht="24.15" customHeight="1">
      <c r="A607" s="38"/>
      <c r="B607" s="39"/>
      <c r="C607" s="210" t="s">
        <v>712</v>
      </c>
      <c r="D607" s="210" t="s">
        <v>124</v>
      </c>
      <c r="E607" s="211" t="s">
        <v>713</v>
      </c>
      <c r="F607" s="212" t="s">
        <v>714</v>
      </c>
      <c r="G607" s="213" t="s">
        <v>158</v>
      </c>
      <c r="H607" s="214">
        <v>24.164999999999999</v>
      </c>
      <c r="I607" s="215"/>
      <c r="J607" s="216">
        <f>ROUND(I607*H607,2)</f>
        <v>0</v>
      </c>
      <c r="K607" s="212" t="s">
        <v>219</v>
      </c>
      <c r="L607" s="44"/>
      <c r="M607" s="217" t="s">
        <v>1</v>
      </c>
      <c r="N607" s="218" t="s">
        <v>42</v>
      </c>
      <c r="O607" s="91"/>
      <c r="P607" s="219">
        <f>O607*H607</f>
        <v>0</v>
      </c>
      <c r="Q607" s="219">
        <v>0.0015</v>
      </c>
      <c r="R607" s="219">
        <f>Q607*H607</f>
        <v>0.036247500000000002</v>
      </c>
      <c r="S607" s="219">
        <v>0</v>
      </c>
      <c r="T607" s="220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21" t="s">
        <v>151</v>
      </c>
      <c r="AT607" s="221" t="s">
        <v>124</v>
      </c>
      <c r="AU607" s="221" t="s">
        <v>87</v>
      </c>
      <c r="AY607" s="17" t="s">
        <v>123</v>
      </c>
      <c r="BE607" s="222">
        <f>IF(N607="základní",J607,0)</f>
        <v>0</v>
      </c>
      <c r="BF607" s="222">
        <f>IF(N607="snížená",J607,0)</f>
        <v>0</v>
      </c>
      <c r="BG607" s="222">
        <f>IF(N607="zákl. přenesená",J607,0)</f>
        <v>0</v>
      </c>
      <c r="BH607" s="222">
        <f>IF(N607="sníž. přenesená",J607,0)</f>
        <v>0</v>
      </c>
      <c r="BI607" s="222">
        <f>IF(N607="nulová",J607,0)</f>
        <v>0</v>
      </c>
      <c r="BJ607" s="17" t="s">
        <v>85</v>
      </c>
      <c r="BK607" s="222">
        <f>ROUND(I607*H607,2)</f>
        <v>0</v>
      </c>
      <c r="BL607" s="17" t="s">
        <v>151</v>
      </c>
      <c r="BM607" s="221" t="s">
        <v>715</v>
      </c>
    </row>
    <row r="608" s="13" customFormat="1">
      <c r="A608" s="13"/>
      <c r="B608" s="237"/>
      <c r="C608" s="238"/>
      <c r="D608" s="239" t="s">
        <v>221</v>
      </c>
      <c r="E608" s="240" t="s">
        <v>1</v>
      </c>
      <c r="F608" s="241" t="s">
        <v>299</v>
      </c>
      <c r="G608" s="238"/>
      <c r="H608" s="240" t="s">
        <v>1</v>
      </c>
      <c r="I608" s="242"/>
      <c r="J608" s="238"/>
      <c r="K608" s="238"/>
      <c r="L608" s="243"/>
      <c r="M608" s="244"/>
      <c r="N608" s="245"/>
      <c r="O608" s="245"/>
      <c r="P608" s="245"/>
      <c r="Q608" s="245"/>
      <c r="R608" s="245"/>
      <c r="S608" s="245"/>
      <c r="T608" s="24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7" t="s">
        <v>221</v>
      </c>
      <c r="AU608" s="247" t="s">
        <v>87</v>
      </c>
      <c r="AV608" s="13" t="s">
        <v>85</v>
      </c>
      <c r="AW608" s="13" t="s">
        <v>32</v>
      </c>
      <c r="AX608" s="13" t="s">
        <v>77</v>
      </c>
      <c r="AY608" s="247" t="s">
        <v>123</v>
      </c>
    </row>
    <row r="609" s="14" customFormat="1">
      <c r="A609" s="14"/>
      <c r="B609" s="248"/>
      <c r="C609" s="249"/>
      <c r="D609" s="239" t="s">
        <v>221</v>
      </c>
      <c r="E609" s="250" t="s">
        <v>1</v>
      </c>
      <c r="F609" s="251" t="s">
        <v>706</v>
      </c>
      <c r="G609" s="249"/>
      <c r="H609" s="252">
        <v>24.164999999999999</v>
      </c>
      <c r="I609" s="253"/>
      <c r="J609" s="249"/>
      <c r="K609" s="249"/>
      <c r="L609" s="254"/>
      <c r="M609" s="255"/>
      <c r="N609" s="256"/>
      <c r="O609" s="256"/>
      <c r="P609" s="256"/>
      <c r="Q609" s="256"/>
      <c r="R609" s="256"/>
      <c r="S609" s="256"/>
      <c r="T609" s="257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8" t="s">
        <v>221</v>
      </c>
      <c r="AU609" s="258" t="s">
        <v>87</v>
      </c>
      <c r="AV609" s="14" t="s">
        <v>87</v>
      </c>
      <c r="AW609" s="14" t="s">
        <v>32</v>
      </c>
      <c r="AX609" s="14" t="s">
        <v>85</v>
      </c>
      <c r="AY609" s="258" t="s">
        <v>123</v>
      </c>
    </row>
    <row r="610" s="2" customFormat="1" ht="16.5" customHeight="1">
      <c r="A610" s="38"/>
      <c r="B610" s="39"/>
      <c r="C610" s="210" t="s">
        <v>716</v>
      </c>
      <c r="D610" s="210" t="s">
        <v>124</v>
      </c>
      <c r="E610" s="211" t="s">
        <v>717</v>
      </c>
      <c r="F610" s="212" t="s">
        <v>718</v>
      </c>
      <c r="G610" s="213" t="s">
        <v>234</v>
      </c>
      <c r="H610" s="214">
        <v>10.4</v>
      </c>
      <c r="I610" s="215"/>
      <c r="J610" s="216">
        <f>ROUND(I610*H610,2)</f>
        <v>0</v>
      </c>
      <c r="K610" s="212" t="s">
        <v>219</v>
      </c>
      <c r="L610" s="44"/>
      <c r="M610" s="217" t="s">
        <v>1</v>
      </c>
      <c r="N610" s="218" t="s">
        <v>42</v>
      </c>
      <c r="O610" s="91"/>
      <c r="P610" s="219">
        <f>O610*H610</f>
        <v>0</v>
      </c>
      <c r="Q610" s="219">
        <v>0.00021000000000000001</v>
      </c>
      <c r="R610" s="219">
        <f>Q610*H610</f>
        <v>0.0021840000000000002</v>
      </c>
      <c r="S610" s="219">
        <v>0</v>
      </c>
      <c r="T610" s="220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21" t="s">
        <v>151</v>
      </c>
      <c r="AT610" s="221" t="s">
        <v>124</v>
      </c>
      <c r="AU610" s="221" t="s">
        <v>87</v>
      </c>
      <c r="AY610" s="17" t="s">
        <v>123</v>
      </c>
      <c r="BE610" s="222">
        <f>IF(N610="základní",J610,0)</f>
        <v>0</v>
      </c>
      <c r="BF610" s="222">
        <f>IF(N610="snížená",J610,0)</f>
        <v>0</v>
      </c>
      <c r="BG610" s="222">
        <f>IF(N610="zákl. přenesená",J610,0)</f>
        <v>0</v>
      </c>
      <c r="BH610" s="222">
        <f>IF(N610="sníž. přenesená",J610,0)</f>
        <v>0</v>
      </c>
      <c r="BI610" s="222">
        <f>IF(N610="nulová",J610,0)</f>
        <v>0</v>
      </c>
      <c r="BJ610" s="17" t="s">
        <v>85</v>
      </c>
      <c r="BK610" s="222">
        <f>ROUND(I610*H610,2)</f>
        <v>0</v>
      </c>
      <c r="BL610" s="17" t="s">
        <v>151</v>
      </c>
      <c r="BM610" s="221" t="s">
        <v>719</v>
      </c>
    </row>
    <row r="611" s="13" customFormat="1">
      <c r="A611" s="13"/>
      <c r="B611" s="237"/>
      <c r="C611" s="238"/>
      <c r="D611" s="239" t="s">
        <v>221</v>
      </c>
      <c r="E611" s="240" t="s">
        <v>1</v>
      </c>
      <c r="F611" s="241" t="s">
        <v>299</v>
      </c>
      <c r="G611" s="238"/>
      <c r="H611" s="240" t="s">
        <v>1</v>
      </c>
      <c r="I611" s="242"/>
      <c r="J611" s="238"/>
      <c r="K611" s="238"/>
      <c r="L611" s="243"/>
      <c r="M611" s="244"/>
      <c r="N611" s="245"/>
      <c r="O611" s="245"/>
      <c r="P611" s="245"/>
      <c r="Q611" s="245"/>
      <c r="R611" s="245"/>
      <c r="S611" s="245"/>
      <c r="T611" s="24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7" t="s">
        <v>221</v>
      </c>
      <c r="AU611" s="247" t="s">
        <v>87</v>
      </c>
      <c r="AV611" s="13" t="s">
        <v>85</v>
      </c>
      <c r="AW611" s="13" t="s">
        <v>32</v>
      </c>
      <c r="AX611" s="13" t="s">
        <v>77</v>
      </c>
      <c r="AY611" s="247" t="s">
        <v>123</v>
      </c>
    </row>
    <row r="612" s="14" customFormat="1">
      <c r="A612" s="14"/>
      <c r="B612" s="248"/>
      <c r="C612" s="249"/>
      <c r="D612" s="239" t="s">
        <v>221</v>
      </c>
      <c r="E612" s="250" t="s">
        <v>1</v>
      </c>
      <c r="F612" s="251" t="s">
        <v>720</v>
      </c>
      <c r="G612" s="249"/>
      <c r="H612" s="252">
        <v>10.4</v>
      </c>
      <c r="I612" s="253"/>
      <c r="J612" s="249"/>
      <c r="K612" s="249"/>
      <c r="L612" s="254"/>
      <c r="M612" s="255"/>
      <c r="N612" s="256"/>
      <c r="O612" s="256"/>
      <c r="P612" s="256"/>
      <c r="Q612" s="256"/>
      <c r="R612" s="256"/>
      <c r="S612" s="256"/>
      <c r="T612" s="257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8" t="s">
        <v>221</v>
      </c>
      <c r="AU612" s="258" t="s">
        <v>87</v>
      </c>
      <c r="AV612" s="14" t="s">
        <v>87</v>
      </c>
      <c r="AW612" s="14" t="s">
        <v>32</v>
      </c>
      <c r="AX612" s="14" t="s">
        <v>85</v>
      </c>
      <c r="AY612" s="258" t="s">
        <v>123</v>
      </c>
    </row>
    <row r="613" s="2" customFormat="1" ht="24.15" customHeight="1">
      <c r="A613" s="38"/>
      <c r="B613" s="39"/>
      <c r="C613" s="210" t="s">
        <v>721</v>
      </c>
      <c r="D613" s="210" t="s">
        <v>124</v>
      </c>
      <c r="E613" s="211" t="s">
        <v>722</v>
      </c>
      <c r="F613" s="212" t="s">
        <v>723</v>
      </c>
      <c r="G613" s="213" t="s">
        <v>158</v>
      </c>
      <c r="H613" s="214">
        <v>15.525</v>
      </c>
      <c r="I613" s="215"/>
      <c r="J613" s="216">
        <f>ROUND(I613*H613,2)</f>
        <v>0</v>
      </c>
      <c r="K613" s="212" t="s">
        <v>219</v>
      </c>
      <c r="L613" s="44"/>
      <c r="M613" s="217" t="s">
        <v>1</v>
      </c>
      <c r="N613" s="218" t="s">
        <v>42</v>
      </c>
      <c r="O613" s="91"/>
      <c r="P613" s="219">
        <f>O613*H613</f>
        <v>0</v>
      </c>
      <c r="Q613" s="219">
        <v>0</v>
      </c>
      <c r="R613" s="219">
        <f>Q613*H613</f>
        <v>0</v>
      </c>
      <c r="S613" s="219">
        <v>0.081500000000000003</v>
      </c>
      <c r="T613" s="220">
        <f>S613*H613</f>
        <v>1.2652875000000001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21" t="s">
        <v>151</v>
      </c>
      <c r="AT613" s="221" t="s">
        <v>124</v>
      </c>
      <c r="AU613" s="221" t="s">
        <v>87</v>
      </c>
      <c r="AY613" s="17" t="s">
        <v>123</v>
      </c>
      <c r="BE613" s="222">
        <f>IF(N613="základní",J613,0)</f>
        <v>0</v>
      </c>
      <c r="BF613" s="222">
        <f>IF(N613="snížená",J613,0)</f>
        <v>0</v>
      </c>
      <c r="BG613" s="222">
        <f>IF(N613="zákl. přenesená",J613,0)</f>
        <v>0</v>
      </c>
      <c r="BH613" s="222">
        <f>IF(N613="sníž. přenesená",J613,0)</f>
        <v>0</v>
      </c>
      <c r="BI613" s="222">
        <f>IF(N613="nulová",J613,0)</f>
        <v>0</v>
      </c>
      <c r="BJ613" s="17" t="s">
        <v>85</v>
      </c>
      <c r="BK613" s="222">
        <f>ROUND(I613*H613,2)</f>
        <v>0</v>
      </c>
      <c r="BL613" s="17" t="s">
        <v>151</v>
      </c>
      <c r="BM613" s="221" t="s">
        <v>724</v>
      </c>
    </row>
    <row r="614" s="13" customFormat="1">
      <c r="A614" s="13"/>
      <c r="B614" s="237"/>
      <c r="C614" s="238"/>
      <c r="D614" s="239" t="s">
        <v>221</v>
      </c>
      <c r="E614" s="240" t="s">
        <v>1</v>
      </c>
      <c r="F614" s="241" t="s">
        <v>274</v>
      </c>
      <c r="G614" s="238"/>
      <c r="H614" s="240" t="s">
        <v>1</v>
      </c>
      <c r="I614" s="242"/>
      <c r="J614" s="238"/>
      <c r="K614" s="238"/>
      <c r="L614" s="243"/>
      <c r="M614" s="244"/>
      <c r="N614" s="245"/>
      <c r="O614" s="245"/>
      <c r="P614" s="245"/>
      <c r="Q614" s="245"/>
      <c r="R614" s="245"/>
      <c r="S614" s="245"/>
      <c r="T614" s="246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7" t="s">
        <v>221</v>
      </c>
      <c r="AU614" s="247" t="s">
        <v>87</v>
      </c>
      <c r="AV614" s="13" t="s">
        <v>85</v>
      </c>
      <c r="AW614" s="13" t="s">
        <v>32</v>
      </c>
      <c r="AX614" s="13" t="s">
        <v>77</v>
      </c>
      <c r="AY614" s="247" t="s">
        <v>123</v>
      </c>
    </row>
    <row r="615" s="14" customFormat="1">
      <c r="A615" s="14"/>
      <c r="B615" s="248"/>
      <c r="C615" s="249"/>
      <c r="D615" s="239" t="s">
        <v>221</v>
      </c>
      <c r="E615" s="250" t="s">
        <v>1</v>
      </c>
      <c r="F615" s="251" t="s">
        <v>725</v>
      </c>
      <c r="G615" s="249"/>
      <c r="H615" s="252">
        <v>5.8650000000000002</v>
      </c>
      <c r="I615" s="253"/>
      <c r="J615" s="249"/>
      <c r="K615" s="249"/>
      <c r="L615" s="254"/>
      <c r="M615" s="255"/>
      <c r="N615" s="256"/>
      <c r="O615" s="256"/>
      <c r="P615" s="256"/>
      <c r="Q615" s="256"/>
      <c r="R615" s="256"/>
      <c r="S615" s="256"/>
      <c r="T615" s="257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8" t="s">
        <v>221</v>
      </c>
      <c r="AU615" s="258" t="s">
        <v>87</v>
      </c>
      <c r="AV615" s="14" t="s">
        <v>87</v>
      </c>
      <c r="AW615" s="14" t="s">
        <v>32</v>
      </c>
      <c r="AX615" s="14" t="s">
        <v>77</v>
      </c>
      <c r="AY615" s="258" t="s">
        <v>123</v>
      </c>
    </row>
    <row r="616" s="13" customFormat="1">
      <c r="A616" s="13"/>
      <c r="B616" s="237"/>
      <c r="C616" s="238"/>
      <c r="D616" s="239" t="s">
        <v>221</v>
      </c>
      <c r="E616" s="240" t="s">
        <v>1</v>
      </c>
      <c r="F616" s="241" t="s">
        <v>299</v>
      </c>
      <c r="G616" s="238"/>
      <c r="H616" s="240" t="s">
        <v>1</v>
      </c>
      <c r="I616" s="242"/>
      <c r="J616" s="238"/>
      <c r="K616" s="238"/>
      <c r="L616" s="243"/>
      <c r="M616" s="244"/>
      <c r="N616" s="245"/>
      <c r="O616" s="245"/>
      <c r="P616" s="245"/>
      <c r="Q616" s="245"/>
      <c r="R616" s="245"/>
      <c r="S616" s="245"/>
      <c r="T616" s="24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7" t="s">
        <v>221</v>
      </c>
      <c r="AU616" s="247" t="s">
        <v>87</v>
      </c>
      <c r="AV616" s="13" t="s">
        <v>85</v>
      </c>
      <c r="AW616" s="13" t="s">
        <v>32</v>
      </c>
      <c r="AX616" s="13" t="s">
        <v>77</v>
      </c>
      <c r="AY616" s="247" t="s">
        <v>123</v>
      </c>
    </row>
    <row r="617" s="14" customFormat="1">
      <c r="A617" s="14"/>
      <c r="B617" s="248"/>
      <c r="C617" s="249"/>
      <c r="D617" s="239" t="s">
        <v>221</v>
      </c>
      <c r="E617" s="250" t="s">
        <v>1</v>
      </c>
      <c r="F617" s="251" t="s">
        <v>726</v>
      </c>
      <c r="G617" s="249"/>
      <c r="H617" s="252">
        <v>3.9100000000000001</v>
      </c>
      <c r="I617" s="253"/>
      <c r="J617" s="249"/>
      <c r="K617" s="249"/>
      <c r="L617" s="254"/>
      <c r="M617" s="255"/>
      <c r="N617" s="256"/>
      <c r="O617" s="256"/>
      <c r="P617" s="256"/>
      <c r="Q617" s="256"/>
      <c r="R617" s="256"/>
      <c r="S617" s="256"/>
      <c r="T617" s="257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8" t="s">
        <v>221</v>
      </c>
      <c r="AU617" s="258" t="s">
        <v>87</v>
      </c>
      <c r="AV617" s="14" t="s">
        <v>87</v>
      </c>
      <c r="AW617" s="14" t="s">
        <v>32</v>
      </c>
      <c r="AX617" s="14" t="s">
        <v>77</v>
      </c>
      <c r="AY617" s="258" t="s">
        <v>123</v>
      </c>
    </row>
    <row r="618" s="13" customFormat="1">
      <c r="A618" s="13"/>
      <c r="B618" s="237"/>
      <c r="C618" s="238"/>
      <c r="D618" s="239" t="s">
        <v>221</v>
      </c>
      <c r="E618" s="240" t="s">
        <v>1</v>
      </c>
      <c r="F618" s="241" t="s">
        <v>279</v>
      </c>
      <c r="G618" s="238"/>
      <c r="H618" s="240" t="s">
        <v>1</v>
      </c>
      <c r="I618" s="242"/>
      <c r="J618" s="238"/>
      <c r="K618" s="238"/>
      <c r="L618" s="243"/>
      <c r="M618" s="244"/>
      <c r="N618" s="245"/>
      <c r="O618" s="245"/>
      <c r="P618" s="245"/>
      <c r="Q618" s="245"/>
      <c r="R618" s="245"/>
      <c r="S618" s="245"/>
      <c r="T618" s="24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7" t="s">
        <v>221</v>
      </c>
      <c r="AU618" s="247" t="s">
        <v>87</v>
      </c>
      <c r="AV618" s="13" t="s">
        <v>85</v>
      </c>
      <c r="AW618" s="13" t="s">
        <v>32</v>
      </c>
      <c r="AX618" s="13" t="s">
        <v>77</v>
      </c>
      <c r="AY618" s="247" t="s">
        <v>123</v>
      </c>
    </row>
    <row r="619" s="14" customFormat="1">
      <c r="A619" s="14"/>
      <c r="B619" s="248"/>
      <c r="C619" s="249"/>
      <c r="D619" s="239" t="s">
        <v>221</v>
      </c>
      <c r="E619" s="250" t="s">
        <v>1</v>
      </c>
      <c r="F619" s="251" t="s">
        <v>727</v>
      </c>
      <c r="G619" s="249"/>
      <c r="H619" s="252">
        <v>5.75</v>
      </c>
      <c r="I619" s="253"/>
      <c r="J619" s="249"/>
      <c r="K619" s="249"/>
      <c r="L619" s="254"/>
      <c r="M619" s="255"/>
      <c r="N619" s="256"/>
      <c r="O619" s="256"/>
      <c r="P619" s="256"/>
      <c r="Q619" s="256"/>
      <c r="R619" s="256"/>
      <c r="S619" s="256"/>
      <c r="T619" s="257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8" t="s">
        <v>221</v>
      </c>
      <c r="AU619" s="258" t="s">
        <v>87</v>
      </c>
      <c r="AV619" s="14" t="s">
        <v>87</v>
      </c>
      <c r="AW619" s="14" t="s">
        <v>32</v>
      </c>
      <c r="AX619" s="14" t="s">
        <v>77</v>
      </c>
      <c r="AY619" s="258" t="s">
        <v>123</v>
      </c>
    </row>
    <row r="620" s="15" customFormat="1">
      <c r="A620" s="15"/>
      <c r="B620" s="259"/>
      <c r="C620" s="260"/>
      <c r="D620" s="239" t="s">
        <v>221</v>
      </c>
      <c r="E620" s="261" t="s">
        <v>1</v>
      </c>
      <c r="F620" s="262" t="s">
        <v>254</v>
      </c>
      <c r="G620" s="260"/>
      <c r="H620" s="263">
        <v>15.525</v>
      </c>
      <c r="I620" s="264"/>
      <c r="J620" s="260"/>
      <c r="K620" s="260"/>
      <c r="L620" s="265"/>
      <c r="M620" s="266"/>
      <c r="N620" s="267"/>
      <c r="O620" s="267"/>
      <c r="P620" s="267"/>
      <c r="Q620" s="267"/>
      <c r="R620" s="267"/>
      <c r="S620" s="267"/>
      <c r="T620" s="268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69" t="s">
        <v>221</v>
      </c>
      <c r="AU620" s="269" t="s">
        <v>87</v>
      </c>
      <c r="AV620" s="15" t="s">
        <v>128</v>
      </c>
      <c r="AW620" s="15" t="s">
        <v>32</v>
      </c>
      <c r="AX620" s="15" t="s">
        <v>85</v>
      </c>
      <c r="AY620" s="269" t="s">
        <v>123</v>
      </c>
    </row>
    <row r="621" s="2" customFormat="1" ht="33" customHeight="1">
      <c r="A621" s="38"/>
      <c r="B621" s="39"/>
      <c r="C621" s="210" t="s">
        <v>728</v>
      </c>
      <c r="D621" s="210" t="s">
        <v>124</v>
      </c>
      <c r="E621" s="211" t="s">
        <v>729</v>
      </c>
      <c r="F621" s="212" t="s">
        <v>730</v>
      </c>
      <c r="G621" s="213" t="s">
        <v>158</v>
      </c>
      <c r="H621" s="214">
        <v>55.460000000000001</v>
      </c>
      <c r="I621" s="215"/>
      <c r="J621" s="216">
        <f>ROUND(I621*H621,2)</f>
        <v>0</v>
      </c>
      <c r="K621" s="212" t="s">
        <v>219</v>
      </c>
      <c r="L621" s="44"/>
      <c r="M621" s="217" t="s">
        <v>1</v>
      </c>
      <c r="N621" s="218" t="s">
        <v>42</v>
      </c>
      <c r="O621" s="91"/>
      <c r="P621" s="219">
        <f>O621*H621</f>
        <v>0</v>
      </c>
      <c r="Q621" s="219">
        <v>0.0053499999999999997</v>
      </c>
      <c r="R621" s="219">
        <f>Q621*H621</f>
        <v>0.296711</v>
      </c>
      <c r="S621" s="219">
        <v>0</v>
      </c>
      <c r="T621" s="220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21" t="s">
        <v>151</v>
      </c>
      <c r="AT621" s="221" t="s">
        <v>124</v>
      </c>
      <c r="AU621" s="221" t="s">
        <v>87</v>
      </c>
      <c r="AY621" s="17" t="s">
        <v>123</v>
      </c>
      <c r="BE621" s="222">
        <f>IF(N621="základní",J621,0)</f>
        <v>0</v>
      </c>
      <c r="BF621" s="222">
        <f>IF(N621="snížená",J621,0)</f>
        <v>0</v>
      </c>
      <c r="BG621" s="222">
        <f>IF(N621="zákl. přenesená",J621,0)</f>
        <v>0</v>
      </c>
      <c r="BH621" s="222">
        <f>IF(N621="sníž. přenesená",J621,0)</f>
        <v>0</v>
      </c>
      <c r="BI621" s="222">
        <f>IF(N621="nulová",J621,0)</f>
        <v>0</v>
      </c>
      <c r="BJ621" s="17" t="s">
        <v>85</v>
      </c>
      <c r="BK621" s="222">
        <f>ROUND(I621*H621,2)</f>
        <v>0</v>
      </c>
      <c r="BL621" s="17" t="s">
        <v>151</v>
      </c>
      <c r="BM621" s="221" t="s">
        <v>731</v>
      </c>
    </row>
    <row r="622" s="13" customFormat="1">
      <c r="A622" s="13"/>
      <c r="B622" s="237"/>
      <c r="C622" s="238"/>
      <c r="D622" s="239" t="s">
        <v>221</v>
      </c>
      <c r="E622" s="240" t="s">
        <v>1</v>
      </c>
      <c r="F622" s="241" t="s">
        <v>274</v>
      </c>
      <c r="G622" s="238"/>
      <c r="H622" s="240" t="s">
        <v>1</v>
      </c>
      <c r="I622" s="242"/>
      <c r="J622" s="238"/>
      <c r="K622" s="238"/>
      <c r="L622" s="243"/>
      <c r="M622" s="244"/>
      <c r="N622" s="245"/>
      <c r="O622" s="245"/>
      <c r="P622" s="245"/>
      <c r="Q622" s="245"/>
      <c r="R622" s="245"/>
      <c r="S622" s="245"/>
      <c r="T622" s="246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7" t="s">
        <v>221</v>
      </c>
      <c r="AU622" s="247" t="s">
        <v>87</v>
      </c>
      <c r="AV622" s="13" t="s">
        <v>85</v>
      </c>
      <c r="AW622" s="13" t="s">
        <v>32</v>
      </c>
      <c r="AX622" s="13" t="s">
        <v>77</v>
      </c>
      <c r="AY622" s="247" t="s">
        <v>123</v>
      </c>
    </row>
    <row r="623" s="14" customFormat="1">
      <c r="A623" s="14"/>
      <c r="B623" s="248"/>
      <c r="C623" s="249"/>
      <c r="D623" s="239" t="s">
        <v>221</v>
      </c>
      <c r="E623" s="250" t="s">
        <v>1</v>
      </c>
      <c r="F623" s="251" t="s">
        <v>705</v>
      </c>
      <c r="G623" s="249"/>
      <c r="H623" s="252">
        <v>22.414999999999999</v>
      </c>
      <c r="I623" s="253"/>
      <c r="J623" s="249"/>
      <c r="K623" s="249"/>
      <c r="L623" s="254"/>
      <c r="M623" s="255"/>
      <c r="N623" s="256"/>
      <c r="O623" s="256"/>
      <c r="P623" s="256"/>
      <c r="Q623" s="256"/>
      <c r="R623" s="256"/>
      <c r="S623" s="256"/>
      <c r="T623" s="257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8" t="s">
        <v>221</v>
      </c>
      <c r="AU623" s="258" t="s">
        <v>87</v>
      </c>
      <c r="AV623" s="14" t="s">
        <v>87</v>
      </c>
      <c r="AW623" s="14" t="s">
        <v>32</v>
      </c>
      <c r="AX623" s="14" t="s">
        <v>77</v>
      </c>
      <c r="AY623" s="258" t="s">
        <v>123</v>
      </c>
    </row>
    <row r="624" s="13" customFormat="1">
      <c r="A624" s="13"/>
      <c r="B624" s="237"/>
      <c r="C624" s="238"/>
      <c r="D624" s="239" t="s">
        <v>221</v>
      </c>
      <c r="E624" s="240" t="s">
        <v>1</v>
      </c>
      <c r="F624" s="241" t="s">
        <v>299</v>
      </c>
      <c r="G624" s="238"/>
      <c r="H624" s="240" t="s">
        <v>1</v>
      </c>
      <c r="I624" s="242"/>
      <c r="J624" s="238"/>
      <c r="K624" s="238"/>
      <c r="L624" s="243"/>
      <c r="M624" s="244"/>
      <c r="N624" s="245"/>
      <c r="O624" s="245"/>
      <c r="P624" s="245"/>
      <c r="Q624" s="245"/>
      <c r="R624" s="245"/>
      <c r="S624" s="245"/>
      <c r="T624" s="246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7" t="s">
        <v>221</v>
      </c>
      <c r="AU624" s="247" t="s">
        <v>87</v>
      </c>
      <c r="AV624" s="13" t="s">
        <v>85</v>
      </c>
      <c r="AW624" s="13" t="s">
        <v>32</v>
      </c>
      <c r="AX624" s="13" t="s">
        <v>77</v>
      </c>
      <c r="AY624" s="247" t="s">
        <v>123</v>
      </c>
    </row>
    <row r="625" s="14" customFormat="1">
      <c r="A625" s="14"/>
      <c r="B625" s="248"/>
      <c r="C625" s="249"/>
      <c r="D625" s="239" t="s">
        <v>221</v>
      </c>
      <c r="E625" s="250" t="s">
        <v>1</v>
      </c>
      <c r="F625" s="251" t="s">
        <v>706</v>
      </c>
      <c r="G625" s="249"/>
      <c r="H625" s="252">
        <v>24.164999999999999</v>
      </c>
      <c r="I625" s="253"/>
      <c r="J625" s="249"/>
      <c r="K625" s="249"/>
      <c r="L625" s="254"/>
      <c r="M625" s="255"/>
      <c r="N625" s="256"/>
      <c r="O625" s="256"/>
      <c r="P625" s="256"/>
      <c r="Q625" s="256"/>
      <c r="R625" s="256"/>
      <c r="S625" s="256"/>
      <c r="T625" s="257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8" t="s">
        <v>221</v>
      </c>
      <c r="AU625" s="258" t="s">
        <v>87</v>
      </c>
      <c r="AV625" s="14" t="s">
        <v>87</v>
      </c>
      <c r="AW625" s="14" t="s">
        <v>32</v>
      </c>
      <c r="AX625" s="14" t="s">
        <v>77</v>
      </c>
      <c r="AY625" s="258" t="s">
        <v>123</v>
      </c>
    </row>
    <row r="626" s="13" customFormat="1">
      <c r="A626" s="13"/>
      <c r="B626" s="237"/>
      <c r="C626" s="238"/>
      <c r="D626" s="239" t="s">
        <v>221</v>
      </c>
      <c r="E626" s="240" t="s">
        <v>1</v>
      </c>
      <c r="F626" s="241" t="s">
        <v>279</v>
      </c>
      <c r="G626" s="238"/>
      <c r="H626" s="240" t="s">
        <v>1</v>
      </c>
      <c r="I626" s="242"/>
      <c r="J626" s="238"/>
      <c r="K626" s="238"/>
      <c r="L626" s="243"/>
      <c r="M626" s="244"/>
      <c r="N626" s="245"/>
      <c r="O626" s="245"/>
      <c r="P626" s="245"/>
      <c r="Q626" s="245"/>
      <c r="R626" s="245"/>
      <c r="S626" s="245"/>
      <c r="T626" s="24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7" t="s">
        <v>221</v>
      </c>
      <c r="AU626" s="247" t="s">
        <v>87</v>
      </c>
      <c r="AV626" s="13" t="s">
        <v>85</v>
      </c>
      <c r="AW626" s="13" t="s">
        <v>32</v>
      </c>
      <c r="AX626" s="13" t="s">
        <v>77</v>
      </c>
      <c r="AY626" s="247" t="s">
        <v>123</v>
      </c>
    </row>
    <row r="627" s="14" customFormat="1">
      <c r="A627" s="14"/>
      <c r="B627" s="248"/>
      <c r="C627" s="249"/>
      <c r="D627" s="239" t="s">
        <v>221</v>
      </c>
      <c r="E627" s="250" t="s">
        <v>1</v>
      </c>
      <c r="F627" s="251" t="s">
        <v>707</v>
      </c>
      <c r="G627" s="249"/>
      <c r="H627" s="252">
        <v>8.8800000000000008</v>
      </c>
      <c r="I627" s="253"/>
      <c r="J627" s="249"/>
      <c r="K627" s="249"/>
      <c r="L627" s="254"/>
      <c r="M627" s="255"/>
      <c r="N627" s="256"/>
      <c r="O627" s="256"/>
      <c r="P627" s="256"/>
      <c r="Q627" s="256"/>
      <c r="R627" s="256"/>
      <c r="S627" s="256"/>
      <c r="T627" s="257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8" t="s">
        <v>221</v>
      </c>
      <c r="AU627" s="258" t="s">
        <v>87</v>
      </c>
      <c r="AV627" s="14" t="s">
        <v>87</v>
      </c>
      <c r="AW627" s="14" t="s">
        <v>32</v>
      </c>
      <c r="AX627" s="14" t="s">
        <v>77</v>
      </c>
      <c r="AY627" s="258" t="s">
        <v>123</v>
      </c>
    </row>
    <row r="628" s="15" customFormat="1">
      <c r="A628" s="15"/>
      <c r="B628" s="259"/>
      <c r="C628" s="260"/>
      <c r="D628" s="239" t="s">
        <v>221</v>
      </c>
      <c r="E628" s="261" t="s">
        <v>1</v>
      </c>
      <c r="F628" s="262" t="s">
        <v>254</v>
      </c>
      <c r="G628" s="260"/>
      <c r="H628" s="263">
        <v>55.460000000000001</v>
      </c>
      <c r="I628" s="264"/>
      <c r="J628" s="260"/>
      <c r="K628" s="260"/>
      <c r="L628" s="265"/>
      <c r="M628" s="266"/>
      <c r="N628" s="267"/>
      <c r="O628" s="267"/>
      <c r="P628" s="267"/>
      <c r="Q628" s="267"/>
      <c r="R628" s="267"/>
      <c r="S628" s="267"/>
      <c r="T628" s="268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69" t="s">
        <v>221</v>
      </c>
      <c r="AU628" s="269" t="s">
        <v>87</v>
      </c>
      <c r="AV628" s="15" t="s">
        <v>128</v>
      </c>
      <c r="AW628" s="15" t="s">
        <v>32</v>
      </c>
      <c r="AX628" s="15" t="s">
        <v>85</v>
      </c>
      <c r="AY628" s="269" t="s">
        <v>123</v>
      </c>
    </row>
    <row r="629" s="2" customFormat="1" ht="33" customHeight="1">
      <c r="A629" s="38"/>
      <c r="B629" s="39"/>
      <c r="C629" s="270" t="s">
        <v>732</v>
      </c>
      <c r="D629" s="270" t="s">
        <v>458</v>
      </c>
      <c r="E629" s="271" t="s">
        <v>733</v>
      </c>
      <c r="F629" s="272" t="s">
        <v>734</v>
      </c>
      <c r="G629" s="273" t="s">
        <v>158</v>
      </c>
      <c r="H629" s="274">
        <v>61.006</v>
      </c>
      <c r="I629" s="275"/>
      <c r="J629" s="276">
        <f>ROUND(I629*H629,2)</f>
        <v>0</v>
      </c>
      <c r="K629" s="272" t="s">
        <v>219</v>
      </c>
      <c r="L629" s="277"/>
      <c r="M629" s="278" t="s">
        <v>1</v>
      </c>
      <c r="N629" s="279" t="s">
        <v>42</v>
      </c>
      <c r="O629" s="91"/>
      <c r="P629" s="219">
        <f>O629*H629</f>
        <v>0</v>
      </c>
      <c r="Q629" s="219">
        <v>0.012800000000000001</v>
      </c>
      <c r="R629" s="219">
        <f>Q629*H629</f>
        <v>0.78087680000000004</v>
      </c>
      <c r="S629" s="219">
        <v>0</v>
      </c>
      <c r="T629" s="220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1" t="s">
        <v>186</v>
      </c>
      <c r="AT629" s="221" t="s">
        <v>458</v>
      </c>
      <c r="AU629" s="221" t="s">
        <v>87</v>
      </c>
      <c r="AY629" s="17" t="s">
        <v>123</v>
      </c>
      <c r="BE629" s="222">
        <f>IF(N629="základní",J629,0)</f>
        <v>0</v>
      </c>
      <c r="BF629" s="222">
        <f>IF(N629="snížená",J629,0)</f>
        <v>0</v>
      </c>
      <c r="BG629" s="222">
        <f>IF(N629="zákl. přenesená",J629,0)</f>
        <v>0</v>
      </c>
      <c r="BH629" s="222">
        <f>IF(N629="sníž. přenesená",J629,0)</f>
        <v>0</v>
      </c>
      <c r="BI629" s="222">
        <f>IF(N629="nulová",J629,0)</f>
        <v>0</v>
      </c>
      <c r="BJ629" s="17" t="s">
        <v>85</v>
      </c>
      <c r="BK629" s="222">
        <f>ROUND(I629*H629,2)</f>
        <v>0</v>
      </c>
      <c r="BL629" s="17" t="s">
        <v>151</v>
      </c>
      <c r="BM629" s="221" t="s">
        <v>735</v>
      </c>
    </row>
    <row r="630" s="14" customFormat="1">
      <c r="A630" s="14"/>
      <c r="B630" s="248"/>
      <c r="C630" s="249"/>
      <c r="D630" s="239" t="s">
        <v>221</v>
      </c>
      <c r="E630" s="249"/>
      <c r="F630" s="251" t="s">
        <v>736</v>
      </c>
      <c r="G630" s="249"/>
      <c r="H630" s="252">
        <v>61.006</v>
      </c>
      <c r="I630" s="253"/>
      <c r="J630" s="249"/>
      <c r="K630" s="249"/>
      <c r="L630" s="254"/>
      <c r="M630" s="255"/>
      <c r="N630" s="256"/>
      <c r="O630" s="256"/>
      <c r="P630" s="256"/>
      <c r="Q630" s="256"/>
      <c r="R630" s="256"/>
      <c r="S630" s="256"/>
      <c r="T630" s="257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8" t="s">
        <v>221</v>
      </c>
      <c r="AU630" s="258" t="s">
        <v>87</v>
      </c>
      <c r="AV630" s="14" t="s">
        <v>87</v>
      </c>
      <c r="AW630" s="14" t="s">
        <v>4</v>
      </c>
      <c r="AX630" s="14" t="s">
        <v>85</v>
      </c>
      <c r="AY630" s="258" t="s">
        <v>123</v>
      </c>
    </row>
    <row r="631" s="2" customFormat="1" ht="24.15" customHeight="1">
      <c r="A631" s="38"/>
      <c r="B631" s="39"/>
      <c r="C631" s="210" t="s">
        <v>737</v>
      </c>
      <c r="D631" s="210" t="s">
        <v>124</v>
      </c>
      <c r="E631" s="211" t="s">
        <v>738</v>
      </c>
      <c r="F631" s="212" t="s">
        <v>739</v>
      </c>
      <c r="G631" s="213" t="s">
        <v>158</v>
      </c>
      <c r="H631" s="214">
        <v>0.95999999999999996</v>
      </c>
      <c r="I631" s="215"/>
      <c r="J631" s="216">
        <f>ROUND(I631*H631,2)</f>
        <v>0</v>
      </c>
      <c r="K631" s="212" t="s">
        <v>219</v>
      </c>
      <c r="L631" s="44"/>
      <c r="M631" s="217" t="s">
        <v>1</v>
      </c>
      <c r="N631" s="218" t="s">
        <v>42</v>
      </c>
      <c r="O631" s="91"/>
      <c r="P631" s="219">
        <f>O631*H631</f>
        <v>0</v>
      </c>
      <c r="Q631" s="219">
        <v>0.00142</v>
      </c>
      <c r="R631" s="219">
        <f>Q631*H631</f>
        <v>0.0013632</v>
      </c>
      <c r="S631" s="219">
        <v>0</v>
      </c>
      <c r="T631" s="220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21" t="s">
        <v>151</v>
      </c>
      <c r="AT631" s="221" t="s">
        <v>124</v>
      </c>
      <c r="AU631" s="221" t="s">
        <v>87</v>
      </c>
      <c r="AY631" s="17" t="s">
        <v>123</v>
      </c>
      <c r="BE631" s="222">
        <f>IF(N631="základní",J631,0)</f>
        <v>0</v>
      </c>
      <c r="BF631" s="222">
        <f>IF(N631="snížená",J631,0)</f>
        <v>0</v>
      </c>
      <c r="BG631" s="222">
        <f>IF(N631="zákl. přenesená",J631,0)</f>
        <v>0</v>
      </c>
      <c r="BH631" s="222">
        <f>IF(N631="sníž. přenesená",J631,0)</f>
        <v>0</v>
      </c>
      <c r="BI631" s="222">
        <f>IF(N631="nulová",J631,0)</f>
        <v>0</v>
      </c>
      <c r="BJ631" s="17" t="s">
        <v>85</v>
      </c>
      <c r="BK631" s="222">
        <f>ROUND(I631*H631,2)</f>
        <v>0</v>
      </c>
      <c r="BL631" s="17" t="s">
        <v>151</v>
      </c>
      <c r="BM631" s="221" t="s">
        <v>740</v>
      </c>
    </row>
    <row r="632" s="14" customFormat="1">
      <c r="A632" s="14"/>
      <c r="B632" s="248"/>
      <c r="C632" s="249"/>
      <c r="D632" s="239" t="s">
        <v>221</v>
      </c>
      <c r="E632" s="250" t="s">
        <v>1</v>
      </c>
      <c r="F632" s="251" t="s">
        <v>741</v>
      </c>
      <c r="G632" s="249"/>
      <c r="H632" s="252">
        <v>0.95999999999999996</v>
      </c>
      <c r="I632" s="253"/>
      <c r="J632" s="249"/>
      <c r="K632" s="249"/>
      <c r="L632" s="254"/>
      <c r="M632" s="255"/>
      <c r="N632" s="256"/>
      <c r="O632" s="256"/>
      <c r="P632" s="256"/>
      <c r="Q632" s="256"/>
      <c r="R632" s="256"/>
      <c r="S632" s="256"/>
      <c r="T632" s="257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8" t="s">
        <v>221</v>
      </c>
      <c r="AU632" s="258" t="s">
        <v>87</v>
      </c>
      <c r="AV632" s="14" t="s">
        <v>87</v>
      </c>
      <c r="AW632" s="14" t="s">
        <v>32</v>
      </c>
      <c r="AX632" s="14" t="s">
        <v>85</v>
      </c>
      <c r="AY632" s="258" t="s">
        <v>123</v>
      </c>
    </row>
    <row r="633" s="2" customFormat="1" ht="24.15" customHeight="1">
      <c r="A633" s="38"/>
      <c r="B633" s="39"/>
      <c r="C633" s="270" t="s">
        <v>742</v>
      </c>
      <c r="D633" s="270" t="s">
        <v>458</v>
      </c>
      <c r="E633" s="271" t="s">
        <v>743</v>
      </c>
      <c r="F633" s="272" t="s">
        <v>744</v>
      </c>
      <c r="G633" s="273" t="s">
        <v>158</v>
      </c>
      <c r="H633" s="274">
        <v>1.0560000000000001</v>
      </c>
      <c r="I633" s="275"/>
      <c r="J633" s="276">
        <f>ROUND(I633*H633,2)</f>
        <v>0</v>
      </c>
      <c r="K633" s="272" t="s">
        <v>219</v>
      </c>
      <c r="L633" s="277"/>
      <c r="M633" s="278" t="s">
        <v>1</v>
      </c>
      <c r="N633" s="279" t="s">
        <v>42</v>
      </c>
      <c r="O633" s="91"/>
      <c r="P633" s="219">
        <f>O633*H633</f>
        <v>0</v>
      </c>
      <c r="Q633" s="219">
        <v>0.01</v>
      </c>
      <c r="R633" s="219">
        <f>Q633*H633</f>
        <v>0.01056</v>
      </c>
      <c r="S633" s="219">
        <v>0</v>
      </c>
      <c r="T633" s="220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221" t="s">
        <v>186</v>
      </c>
      <c r="AT633" s="221" t="s">
        <v>458</v>
      </c>
      <c r="AU633" s="221" t="s">
        <v>87</v>
      </c>
      <c r="AY633" s="17" t="s">
        <v>123</v>
      </c>
      <c r="BE633" s="222">
        <f>IF(N633="základní",J633,0)</f>
        <v>0</v>
      </c>
      <c r="BF633" s="222">
        <f>IF(N633="snížená",J633,0)</f>
        <v>0</v>
      </c>
      <c r="BG633" s="222">
        <f>IF(N633="zákl. přenesená",J633,0)</f>
        <v>0</v>
      </c>
      <c r="BH633" s="222">
        <f>IF(N633="sníž. přenesená",J633,0)</f>
        <v>0</v>
      </c>
      <c r="BI633" s="222">
        <f>IF(N633="nulová",J633,0)</f>
        <v>0</v>
      </c>
      <c r="BJ633" s="17" t="s">
        <v>85</v>
      </c>
      <c r="BK633" s="222">
        <f>ROUND(I633*H633,2)</f>
        <v>0</v>
      </c>
      <c r="BL633" s="17" t="s">
        <v>151</v>
      </c>
      <c r="BM633" s="221" t="s">
        <v>745</v>
      </c>
    </row>
    <row r="634" s="14" customFormat="1">
      <c r="A634" s="14"/>
      <c r="B634" s="248"/>
      <c r="C634" s="249"/>
      <c r="D634" s="239" t="s">
        <v>221</v>
      </c>
      <c r="E634" s="249"/>
      <c r="F634" s="251" t="s">
        <v>746</v>
      </c>
      <c r="G634" s="249"/>
      <c r="H634" s="252">
        <v>1.0560000000000001</v>
      </c>
      <c r="I634" s="253"/>
      <c r="J634" s="249"/>
      <c r="K634" s="249"/>
      <c r="L634" s="254"/>
      <c r="M634" s="255"/>
      <c r="N634" s="256"/>
      <c r="O634" s="256"/>
      <c r="P634" s="256"/>
      <c r="Q634" s="256"/>
      <c r="R634" s="256"/>
      <c r="S634" s="256"/>
      <c r="T634" s="257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8" t="s">
        <v>221</v>
      </c>
      <c r="AU634" s="258" t="s">
        <v>87</v>
      </c>
      <c r="AV634" s="14" t="s">
        <v>87</v>
      </c>
      <c r="AW634" s="14" t="s">
        <v>4</v>
      </c>
      <c r="AX634" s="14" t="s">
        <v>85</v>
      </c>
      <c r="AY634" s="258" t="s">
        <v>123</v>
      </c>
    </row>
    <row r="635" s="2" customFormat="1" ht="16.5" customHeight="1">
      <c r="A635" s="38"/>
      <c r="B635" s="39"/>
      <c r="C635" s="210" t="s">
        <v>747</v>
      </c>
      <c r="D635" s="210" t="s">
        <v>124</v>
      </c>
      <c r="E635" s="211" t="s">
        <v>748</v>
      </c>
      <c r="F635" s="212" t="s">
        <v>749</v>
      </c>
      <c r="G635" s="213" t="s">
        <v>127</v>
      </c>
      <c r="H635" s="214">
        <v>31.399999999999999</v>
      </c>
      <c r="I635" s="215"/>
      <c r="J635" s="216">
        <f>ROUND(I635*H635,2)</f>
        <v>0</v>
      </c>
      <c r="K635" s="212" t="s">
        <v>219</v>
      </c>
      <c r="L635" s="44"/>
      <c r="M635" s="217" t="s">
        <v>1</v>
      </c>
      <c r="N635" s="218" t="s">
        <v>42</v>
      </c>
      <c r="O635" s="91"/>
      <c r="P635" s="219">
        <f>O635*H635</f>
        <v>0</v>
      </c>
      <c r="Q635" s="219">
        <v>9.0000000000000006E-05</v>
      </c>
      <c r="R635" s="219">
        <f>Q635*H635</f>
        <v>0.002826</v>
      </c>
      <c r="S635" s="219">
        <v>0</v>
      </c>
      <c r="T635" s="220">
        <f>S635*H635</f>
        <v>0</v>
      </c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R635" s="221" t="s">
        <v>151</v>
      </c>
      <c r="AT635" s="221" t="s">
        <v>124</v>
      </c>
      <c r="AU635" s="221" t="s">
        <v>87</v>
      </c>
      <c r="AY635" s="17" t="s">
        <v>123</v>
      </c>
      <c r="BE635" s="222">
        <f>IF(N635="základní",J635,0)</f>
        <v>0</v>
      </c>
      <c r="BF635" s="222">
        <f>IF(N635="snížená",J635,0)</f>
        <v>0</v>
      </c>
      <c r="BG635" s="222">
        <f>IF(N635="zákl. přenesená",J635,0)</f>
        <v>0</v>
      </c>
      <c r="BH635" s="222">
        <f>IF(N635="sníž. přenesená",J635,0)</f>
        <v>0</v>
      </c>
      <c r="BI635" s="222">
        <f>IF(N635="nulová",J635,0)</f>
        <v>0</v>
      </c>
      <c r="BJ635" s="17" t="s">
        <v>85</v>
      </c>
      <c r="BK635" s="222">
        <f>ROUND(I635*H635,2)</f>
        <v>0</v>
      </c>
      <c r="BL635" s="17" t="s">
        <v>151</v>
      </c>
      <c r="BM635" s="221" t="s">
        <v>750</v>
      </c>
    </row>
    <row r="636" s="14" customFormat="1">
      <c r="A636" s="14"/>
      <c r="B636" s="248"/>
      <c r="C636" s="249"/>
      <c r="D636" s="239" t="s">
        <v>221</v>
      </c>
      <c r="E636" s="250" t="s">
        <v>1</v>
      </c>
      <c r="F636" s="251" t="s">
        <v>751</v>
      </c>
      <c r="G636" s="249"/>
      <c r="H636" s="252">
        <v>31.399999999999999</v>
      </c>
      <c r="I636" s="253"/>
      <c r="J636" s="249"/>
      <c r="K636" s="249"/>
      <c r="L636" s="254"/>
      <c r="M636" s="255"/>
      <c r="N636" s="256"/>
      <c r="O636" s="256"/>
      <c r="P636" s="256"/>
      <c r="Q636" s="256"/>
      <c r="R636" s="256"/>
      <c r="S636" s="256"/>
      <c r="T636" s="257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8" t="s">
        <v>221</v>
      </c>
      <c r="AU636" s="258" t="s">
        <v>87</v>
      </c>
      <c r="AV636" s="14" t="s">
        <v>87</v>
      </c>
      <c r="AW636" s="14" t="s">
        <v>32</v>
      </c>
      <c r="AX636" s="14" t="s">
        <v>85</v>
      </c>
      <c r="AY636" s="258" t="s">
        <v>123</v>
      </c>
    </row>
    <row r="637" s="2" customFormat="1" ht="16.5" customHeight="1">
      <c r="A637" s="38"/>
      <c r="B637" s="39"/>
      <c r="C637" s="210" t="s">
        <v>752</v>
      </c>
      <c r="D637" s="210" t="s">
        <v>124</v>
      </c>
      <c r="E637" s="211" t="s">
        <v>753</v>
      </c>
      <c r="F637" s="212" t="s">
        <v>754</v>
      </c>
      <c r="G637" s="213" t="s">
        <v>234</v>
      </c>
      <c r="H637" s="214">
        <v>28</v>
      </c>
      <c r="I637" s="215"/>
      <c r="J637" s="216">
        <f>ROUND(I637*H637,2)</f>
        <v>0</v>
      </c>
      <c r="K637" s="212" t="s">
        <v>219</v>
      </c>
      <c r="L637" s="44"/>
      <c r="M637" s="217" t="s">
        <v>1</v>
      </c>
      <c r="N637" s="218" t="s">
        <v>42</v>
      </c>
      <c r="O637" s="91"/>
      <c r="P637" s="219">
        <f>O637*H637</f>
        <v>0</v>
      </c>
      <c r="Q637" s="219">
        <v>0</v>
      </c>
      <c r="R637" s="219">
        <f>Q637*H637</f>
        <v>0</v>
      </c>
      <c r="S637" s="219">
        <v>0</v>
      </c>
      <c r="T637" s="220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21" t="s">
        <v>151</v>
      </c>
      <c r="AT637" s="221" t="s">
        <v>124</v>
      </c>
      <c r="AU637" s="221" t="s">
        <v>87</v>
      </c>
      <c r="AY637" s="17" t="s">
        <v>123</v>
      </c>
      <c r="BE637" s="222">
        <f>IF(N637="základní",J637,0)</f>
        <v>0</v>
      </c>
      <c r="BF637" s="222">
        <f>IF(N637="snížená",J637,0)</f>
        <v>0</v>
      </c>
      <c r="BG637" s="222">
        <f>IF(N637="zákl. přenesená",J637,0)</f>
        <v>0</v>
      </c>
      <c r="BH637" s="222">
        <f>IF(N637="sníž. přenesená",J637,0)</f>
        <v>0</v>
      </c>
      <c r="BI637" s="222">
        <f>IF(N637="nulová",J637,0)</f>
        <v>0</v>
      </c>
      <c r="BJ637" s="17" t="s">
        <v>85</v>
      </c>
      <c r="BK637" s="222">
        <f>ROUND(I637*H637,2)</f>
        <v>0</v>
      </c>
      <c r="BL637" s="17" t="s">
        <v>151</v>
      </c>
      <c r="BM637" s="221" t="s">
        <v>755</v>
      </c>
    </row>
    <row r="638" s="2" customFormat="1" ht="24.15" customHeight="1">
      <c r="A638" s="38"/>
      <c r="B638" s="39"/>
      <c r="C638" s="210" t="s">
        <v>756</v>
      </c>
      <c r="D638" s="210" t="s">
        <v>124</v>
      </c>
      <c r="E638" s="211" t="s">
        <v>757</v>
      </c>
      <c r="F638" s="212" t="s">
        <v>758</v>
      </c>
      <c r="G638" s="213" t="s">
        <v>127</v>
      </c>
      <c r="H638" s="214">
        <v>15.699999999999999</v>
      </c>
      <c r="I638" s="215"/>
      <c r="J638" s="216">
        <f>ROUND(I638*H638,2)</f>
        <v>0</v>
      </c>
      <c r="K638" s="212" t="s">
        <v>219</v>
      </c>
      <c r="L638" s="44"/>
      <c r="M638" s="217" t="s">
        <v>1</v>
      </c>
      <c r="N638" s="218" t="s">
        <v>42</v>
      </c>
      <c r="O638" s="91"/>
      <c r="P638" s="219">
        <f>O638*H638</f>
        <v>0</v>
      </c>
      <c r="Q638" s="219">
        <v>0</v>
      </c>
      <c r="R638" s="219">
        <f>Q638*H638</f>
        <v>0</v>
      </c>
      <c r="S638" s="219">
        <v>0</v>
      </c>
      <c r="T638" s="220">
        <f>S638*H638</f>
        <v>0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221" t="s">
        <v>151</v>
      </c>
      <c r="AT638" s="221" t="s">
        <v>124</v>
      </c>
      <c r="AU638" s="221" t="s">
        <v>87</v>
      </c>
      <c r="AY638" s="17" t="s">
        <v>123</v>
      </c>
      <c r="BE638" s="222">
        <f>IF(N638="základní",J638,0)</f>
        <v>0</v>
      </c>
      <c r="BF638" s="222">
        <f>IF(N638="snížená",J638,0)</f>
        <v>0</v>
      </c>
      <c r="BG638" s="222">
        <f>IF(N638="zákl. přenesená",J638,0)</f>
        <v>0</v>
      </c>
      <c r="BH638" s="222">
        <f>IF(N638="sníž. přenesená",J638,0)</f>
        <v>0</v>
      </c>
      <c r="BI638" s="222">
        <f>IF(N638="nulová",J638,0)</f>
        <v>0</v>
      </c>
      <c r="BJ638" s="17" t="s">
        <v>85</v>
      </c>
      <c r="BK638" s="222">
        <f>ROUND(I638*H638,2)</f>
        <v>0</v>
      </c>
      <c r="BL638" s="17" t="s">
        <v>151</v>
      </c>
      <c r="BM638" s="221" t="s">
        <v>759</v>
      </c>
    </row>
    <row r="639" s="14" customFormat="1">
      <c r="A639" s="14"/>
      <c r="B639" s="248"/>
      <c r="C639" s="249"/>
      <c r="D639" s="239" t="s">
        <v>221</v>
      </c>
      <c r="E639" s="250" t="s">
        <v>1</v>
      </c>
      <c r="F639" s="251" t="s">
        <v>760</v>
      </c>
      <c r="G639" s="249"/>
      <c r="H639" s="252">
        <v>15.699999999999999</v>
      </c>
      <c r="I639" s="253"/>
      <c r="J639" s="249"/>
      <c r="K639" s="249"/>
      <c r="L639" s="254"/>
      <c r="M639" s="255"/>
      <c r="N639" s="256"/>
      <c r="O639" s="256"/>
      <c r="P639" s="256"/>
      <c r="Q639" s="256"/>
      <c r="R639" s="256"/>
      <c r="S639" s="256"/>
      <c r="T639" s="257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8" t="s">
        <v>221</v>
      </c>
      <c r="AU639" s="258" t="s">
        <v>87</v>
      </c>
      <c r="AV639" s="14" t="s">
        <v>87</v>
      </c>
      <c r="AW639" s="14" t="s">
        <v>32</v>
      </c>
      <c r="AX639" s="14" t="s">
        <v>85</v>
      </c>
      <c r="AY639" s="258" t="s">
        <v>123</v>
      </c>
    </row>
    <row r="640" s="2" customFormat="1" ht="24.15" customHeight="1">
      <c r="A640" s="38"/>
      <c r="B640" s="39"/>
      <c r="C640" s="210" t="s">
        <v>761</v>
      </c>
      <c r="D640" s="210" t="s">
        <v>124</v>
      </c>
      <c r="E640" s="211" t="s">
        <v>762</v>
      </c>
      <c r="F640" s="212" t="s">
        <v>763</v>
      </c>
      <c r="G640" s="213" t="s">
        <v>428</v>
      </c>
      <c r="H640" s="214">
        <v>1.147</v>
      </c>
      <c r="I640" s="215"/>
      <c r="J640" s="216">
        <f>ROUND(I640*H640,2)</f>
        <v>0</v>
      </c>
      <c r="K640" s="212" t="s">
        <v>219</v>
      </c>
      <c r="L640" s="44"/>
      <c r="M640" s="217" t="s">
        <v>1</v>
      </c>
      <c r="N640" s="218" t="s">
        <v>42</v>
      </c>
      <c r="O640" s="91"/>
      <c r="P640" s="219">
        <f>O640*H640</f>
        <v>0</v>
      </c>
      <c r="Q640" s="219">
        <v>0</v>
      </c>
      <c r="R640" s="219">
        <f>Q640*H640</f>
        <v>0</v>
      </c>
      <c r="S640" s="219">
        <v>0</v>
      </c>
      <c r="T640" s="220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21" t="s">
        <v>151</v>
      </c>
      <c r="AT640" s="221" t="s">
        <v>124</v>
      </c>
      <c r="AU640" s="221" t="s">
        <v>87</v>
      </c>
      <c r="AY640" s="17" t="s">
        <v>123</v>
      </c>
      <c r="BE640" s="222">
        <f>IF(N640="základní",J640,0)</f>
        <v>0</v>
      </c>
      <c r="BF640" s="222">
        <f>IF(N640="snížená",J640,0)</f>
        <v>0</v>
      </c>
      <c r="BG640" s="222">
        <f>IF(N640="zákl. přenesená",J640,0)</f>
        <v>0</v>
      </c>
      <c r="BH640" s="222">
        <f>IF(N640="sníž. přenesená",J640,0)</f>
        <v>0</v>
      </c>
      <c r="BI640" s="222">
        <f>IF(N640="nulová",J640,0)</f>
        <v>0</v>
      </c>
      <c r="BJ640" s="17" t="s">
        <v>85</v>
      </c>
      <c r="BK640" s="222">
        <f>ROUND(I640*H640,2)</f>
        <v>0</v>
      </c>
      <c r="BL640" s="17" t="s">
        <v>151</v>
      </c>
      <c r="BM640" s="221" t="s">
        <v>764</v>
      </c>
    </row>
    <row r="641" s="11" customFormat="1" ht="22.8" customHeight="1">
      <c r="A641" s="11"/>
      <c r="B641" s="196"/>
      <c r="C641" s="197"/>
      <c r="D641" s="198" t="s">
        <v>76</v>
      </c>
      <c r="E641" s="235" t="s">
        <v>765</v>
      </c>
      <c r="F641" s="235" t="s">
        <v>766</v>
      </c>
      <c r="G641" s="197"/>
      <c r="H641" s="197"/>
      <c r="I641" s="200"/>
      <c r="J641" s="236">
        <f>BK641</f>
        <v>0</v>
      </c>
      <c r="K641" s="197"/>
      <c r="L641" s="202"/>
      <c r="M641" s="203"/>
      <c r="N641" s="204"/>
      <c r="O641" s="204"/>
      <c r="P641" s="205">
        <f>SUM(P642:P662)</f>
        <v>0</v>
      </c>
      <c r="Q641" s="204"/>
      <c r="R641" s="205">
        <f>SUM(R642:R662)</f>
        <v>0.0094091999999999995</v>
      </c>
      <c r="S641" s="204"/>
      <c r="T641" s="206">
        <f>SUM(T642:T662)</f>
        <v>0</v>
      </c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R641" s="207" t="s">
        <v>87</v>
      </c>
      <c r="AT641" s="208" t="s">
        <v>76</v>
      </c>
      <c r="AU641" s="208" t="s">
        <v>85</v>
      </c>
      <c r="AY641" s="207" t="s">
        <v>123</v>
      </c>
      <c r="BK641" s="209">
        <f>SUM(BK642:BK662)</f>
        <v>0</v>
      </c>
    </row>
    <row r="642" s="2" customFormat="1" ht="24.15" customHeight="1">
      <c r="A642" s="38"/>
      <c r="B642" s="39"/>
      <c r="C642" s="210" t="s">
        <v>767</v>
      </c>
      <c r="D642" s="210" t="s">
        <v>124</v>
      </c>
      <c r="E642" s="211" t="s">
        <v>768</v>
      </c>
      <c r="F642" s="212" t="s">
        <v>769</v>
      </c>
      <c r="G642" s="213" t="s">
        <v>158</v>
      </c>
      <c r="H642" s="214">
        <v>13.02</v>
      </c>
      <c r="I642" s="215"/>
      <c r="J642" s="216">
        <f>ROUND(I642*H642,2)</f>
        <v>0</v>
      </c>
      <c r="K642" s="212" t="s">
        <v>219</v>
      </c>
      <c r="L642" s="44"/>
      <c r="M642" s="217" t="s">
        <v>1</v>
      </c>
      <c r="N642" s="218" t="s">
        <v>42</v>
      </c>
      <c r="O642" s="91"/>
      <c r="P642" s="219">
        <f>O642*H642</f>
        <v>0</v>
      </c>
      <c r="Q642" s="219">
        <v>8.0000000000000007E-05</v>
      </c>
      <c r="R642" s="219">
        <f>Q642*H642</f>
        <v>0.0010416</v>
      </c>
      <c r="S642" s="219">
        <v>0</v>
      </c>
      <c r="T642" s="220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21" t="s">
        <v>151</v>
      </c>
      <c r="AT642" s="221" t="s">
        <v>124</v>
      </c>
      <c r="AU642" s="221" t="s">
        <v>87</v>
      </c>
      <c r="AY642" s="17" t="s">
        <v>123</v>
      </c>
      <c r="BE642" s="222">
        <f>IF(N642="základní",J642,0)</f>
        <v>0</v>
      </c>
      <c r="BF642" s="222">
        <f>IF(N642="snížená",J642,0)</f>
        <v>0</v>
      </c>
      <c r="BG642" s="222">
        <f>IF(N642="zákl. přenesená",J642,0)</f>
        <v>0</v>
      </c>
      <c r="BH642" s="222">
        <f>IF(N642="sníž. přenesená",J642,0)</f>
        <v>0</v>
      </c>
      <c r="BI642" s="222">
        <f>IF(N642="nulová",J642,0)</f>
        <v>0</v>
      </c>
      <c r="BJ642" s="17" t="s">
        <v>85</v>
      </c>
      <c r="BK642" s="222">
        <f>ROUND(I642*H642,2)</f>
        <v>0</v>
      </c>
      <c r="BL642" s="17" t="s">
        <v>151</v>
      </c>
      <c r="BM642" s="221" t="s">
        <v>770</v>
      </c>
    </row>
    <row r="643" s="13" customFormat="1">
      <c r="A643" s="13"/>
      <c r="B643" s="237"/>
      <c r="C643" s="238"/>
      <c r="D643" s="239" t="s">
        <v>221</v>
      </c>
      <c r="E643" s="240" t="s">
        <v>1</v>
      </c>
      <c r="F643" s="241" t="s">
        <v>771</v>
      </c>
      <c r="G643" s="238"/>
      <c r="H643" s="240" t="s">
        <v>1</v>
      </c>
      <c r="I643" s="242"/>
      <c r="J643" s="238"/>
      <c r="K643" s="238"/>
      <c r="L643" s="243"/>
      <c r="M643" s="244"/>
      <c r="N643" s="245"/>
      <c r="O643" s="245"/>
      <c r="P643" s="245"/>
      <c r="Q643" s="245"/>
      <c r="R643" s="245"/>
      <c r="S643" s="245"/>
      <c r="T643" s="246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7" t="s">
        <v>221</v>
      </c>
      <c r="AU643" s="247" t="s">
        <v>87</v>
      </c>
      <c r="AV643" s="13" t="s">
        <v>85</v>
      </c>
      <c r="AW643" s="13" t="s">
        <v>32</v>
      </c>
      <c r="AX643" s="13" t="s">
        <v>77</v>
      </c>
      <c r="AY643" s="247" t="s">
        <v>123</v>
      </c>
    </row>
    <row r="644" s="13" customFormat="1">
      <c r="A644" s="13"/>
      <c r="B644" s="237"/>
      <c r="C644" s="238"/>
      <c r="D644" s="239" t="s">
        <v>221</v>
      </c>
      <c r="E644" s="240" t="s">
        <v>1</v>
      </c>
      <c r="F644" s="241" t="s">
        <v>286</v>
      </c>
      <c r="G644" s="238"/>
      <c r="H644" s="240" t="s">
        <v>1</v>
      </c>
      <c r="I644" s="242"/>
      <c r="J644" s="238"/>
      <c r="K644" s="238"/>
      <c r="L644" s="243"/>
      <c r="M644" s="244"/>
      <c r="N644" s="245"/>
      <c r="O644" s="245"/>
      <c r="P644" s="245"/>
      <c r="Q644" s="245"/>
      <c r="R644" s="245"/>
      <c r="S644" s="245"/>
      <c r="T644" s="24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7" t="s">
        <v>221</v>
      </c>
      <c r="AU644" s="247" t="s">
        <v>87</v>
      </c>
      <c r="AV644" s="13" t="s">
        <v>85</v>
      </c>
      <c r="AW644" s="13" t="s">
        <v>32</v>
      </c>
      <c r="AX644" s="13" t="s">
        <v>77</v>
      </c>
      <c r="AY644" s="247" t="s">
        <v>123</v>
      </c>
    </row>
    <row r="645" s="14" customFormat="1">
      <c r="A645" s="14"/>
      <c r="B645" s="248"/>
      <c r="C645" s="249"/>
      <c r="D645" s="239" t="s">
        <v>221</v>
      </c>
      <c r="E645" s="250" t="s">
        <v>1</v>
      </c>
      <c r="F645" s="251" t="s">
        <v>772</v>
      </c>
      <c r="G645" s="249"/>
      <c r="H645" s="252">
        <v>4.8049999999999997</v>
      </c>
      <c r="I645" s="253"/>
      <c r="J645" s="249"/>
      <c r="K645" s="249"/>
      <c r="L645" s="254"/>
      <c r="M645" s="255"/>
      <c r="N645" s="256"/>
      <c r="O645" s="256"/>
      <c r="P645" s="256"/>
      <c r="Q645" s="256"/>
      <c r="R645" s="256"/>
      <c r="S645" s="256"/>
      <c r="T645" s="257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8" t="s">
        <v>221</v>
      </c>
      <c r="AU645" s="258" t="s">
        <v>87</v>
      </c>
      <c r="AV645" s="14" t="s">
        <v>87</v>
      </c>
      <c r="AW645" s="14" t="s">
        <v>32</v>
      </c>
      <c r="AX645" s="14" t="s">
        <v>77</v>
      </c>
      <c r="AY645" s="258" t="s">
        <v>123</v>
      </c>
    </row>
    <row r="646" s="13" customFormat="1">
      <c r="A646" s="13"/>
      <c r="B646" s="237"/>
      <c r="C646" s="238"/>
      <c r="D646" s="239" t="s">
        <v>221</v>
      </c>
      <c r="E646" s="240" t="s">
        <v>1</v>
      </c>
      <c r="F646" s="241" t="s">
        <v>222</v>
      </c>
      <c r="G646" s="238"/>
      <c r="H646" s="240" t="s">
        <v>1</v>
      </c>
      <c r="I646" s="242"/>
      <c r="J646" s="238"/>
      <c r="K646" s="238"/>
      <c r="L646" s="243"/>
      <c r="M646" s="244"/>
      <c r="N646" s="245"/>
      <c r="O646" s="245"/>
      <c r="P646" s="245"/>
      <c r="Q646" s="245"/>
      <c r="R646" s="245"/>
      <c r="S646" s="245"/>
      <c r="T646" s="24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7" t="s">
        <v>221</v>
      </c>
      <c r="AU646" s="247" t="s">
        <v>87</v>
      </c>
      <c r="AV646" s="13" t="s">
        <v>85</v>
      </c>
      <c r="AW646" s="13" t="s">
        <v>32</v>
      </c>
      <c r="AX646" s="13" t="s">
        <v>77</v>
      </c>
      <c r="AY646" s="247" t="s">
        <v>123</v>
      </c>
    </row>
    <row r="647" s="14" customFormat="1">
      <c r="A647" s="14"/>
      <c r="B647" s="248"/>
      <c r="C647" s="249"/>
      <c r="D647" s="239" t="s">
        <v>221</v>
      </c>
      <c r="E647" s="250" t="s">
        <v>1</v>
      </c>
      <c r="F647" s="251" t="s">
        <v>773</v>
      </c>
      <c r="G647" s="249"/>
      <c r="H647" s="252">
        <v>8.2149999999999999</v>
      </c>
      <c r="I647" s="253"/>
      <c r="J647" s="249"/>
      <c r="K647" s="249"/>
      <c r="L647" s="254"/>
      <c r="M647" s="255"/>
      <c r="N647" s="256"/>
      <c r="O647" s="256"/>
      <c r="P647" s="256"/>
      <c r="Q647" s="256"/>
      <c r="R647" s="256"/>
      <c r="S647" s="256"/>
      <c r="T647" s="257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8" t="s">
        <v>221</v>
      </c>
      <c r="AU647" s="258" t="s">
        <v>87</v>
      </c>
      <c r="AV647" s="14" t="s">
        <v>87</v>
      </c>
      <c r="AW647" s="14" t="s">
        <v>32</v>
      </c>
      <c r="AX647" s="14" t="s">
        <v>77</v>
      </c>
      <c r="AY647" s="258" t="s">
        <v>123</v>
      </c>
    </row>
    <row r="648" s="15" customFormat="1">
      <c r="A648" s="15"/>
      <c r="B648" s="259"/>
      <c r="C648" s="260"/>
      <c r="D648" s="239" t="s">
        <v>221</v>
      </c>
      <c r="E648" s="261" t="s">
        <v>1</v>
      </c>
      <c r="F648" s="262" t="s">
        <v>254</v>
      </c>
      <c r="G648" s="260"/>
      <c r="H648" s="263">
        <v>13.02</v>
      </c>
      <c r="I648" s="264"/>
      <c r="J648" s="260"/>
      <c r="K648" s="260"/>
      <c r="L648" s="265"/>
      <c r="M648" s="266"/>
      <c r="N648" s="267"/>
      <c r="O648" s="267"/>
      <c r="P648" s="267"/>
      <c r="Q648" s="267"/>
      <c r="R648" s="267"/>
      <c r="S648" s="267"/>
      <c r="T648" s="268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69" t="s">
        <v>221</v>
      </c>
      <c r="AU648" s="269" t="s">
        <v>87</v>
      </c>
      <c r="AV648" s="15" t="s">
        <v>128</v>
      </c>
      <c r="AW648" s="15" t="s">
        <v>32</v>
      </c>
      <c r="AX648" s="15" t="s">
        <v>85</v>
      </c>
      <c r="AY648" s="269" t="s">
        <v>123</v>
      </c>
    </row>
    <row r="649" s="2" customFormat="1" ht="16.5" customHeight="1">
      <c r="A649" s="38"/>
      <c r="B649" s="39"/>
      <c r="C649" s="210" t="s">
        <v>774</v>
      </c>
      <c r="D649" s="210" t="s">
        <v>124</v>
      </c>
      <c r="E649" s="211" t="s">
        <v>775</v>
      </c>
      <c r="F649" s="212" t="s">
        <v>776</v>
      </c>
      <c r="G649" s="213" t="s">
        <v>158</v>
      </c>
      <c r="H649" s="214">
        <v>9</v>
      </c>
      <c r="I649" s="215"/>
      <c r="J649" s="216">
        <f>ROUND(I649*H649,2)</f>
        <v>0</v>
      </c>
      <c r="K649" s="212" t="s">
        <v>219</v>
      </c>
      <c r="L649" s="44"/>
      <c r="M649" s="217" t="s">
        <v>1</v>
      </c>
      <c r="N649" s="218" t="s">
        <v>42</v>
      </c>
      <c r="O649" s="91"/>
      <c r="P649" s="219">
        <f>O649*H649</f>
        <v>0</v>
      </c>
      <c r="Q649" s="219">
        <v>0</v>
      </c>
      <c r="R649" s="219">
        <f>Q649*H649</f>
        <v>0</v>
      </c>
      <c r="S649" s="219">
        <v>0</v>
      </c>
      <c r="T649" s="220">
        <f>S649*H649</f>
        <v>0</v>
      </c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R649" s="221" t="s">
        <v>151</v>
      </c>
      <c r="AT649" s="221" t="s">
        <v>124</v>
      </c>
      <c r="AU649" s="221" t="s">
        <v>87</v>
      </c>
      <c r="AY649" s="17" t="s">
        <v>123</v>
      </c>
      <c r="BE649" s="222">
        <f>IF(N649="základní",J649,0)</f>
        <v>0</v>
      </c>
      <c r="BF649" s="222">
        <f>IF(N649="snížená",J649,0)</f>
        <v>0</v>
      </c>
      <c r="BG649" s="222">
        <f>IF(N649="zákl. přenesená",J649,0)</f>
        <v>0</v>
      </c>
      <c r="BH649" s="222">
        <f>IF(N649="sníž. přenesená",J649,0)</f>
        <v>0</v>
      </c>
      <c r="BI649" s="222">
        <f>IF(N649="nulová",J649,0)</f>
        <v>0</v>
      </c>
      <c r="BJ649" s="17" t="s">
        <v>85</v>
      </c>
      <c r="BK649" s="222">
        <f>ROUND(I649*H649,2)</f>
        <v>0</v>
      </c>
      <c r="BL649" s="17" t="s">
        <v>151</v>
      </c>
      <c r="BM649" s="221" t="s">
        <v>777</v>
      </c>
    </row>
    <row r="650" s="13" customFormat="1">
      <c r="A650" s="13"/>
      <c r="B650" s="237"/>
      <c r="C650" s="238"/>
      <c r="D650" s="239" t="s">
        <v>221</v>
      </c>
      <c r="E650" s="240" t="s">
        <v>1</v>
      </c>
      <c r="F650" s="241" t="s">
        <v>778</v>
      </c>
      <c r="G650" s="238"/>
      <c r="H650" s="240" t="s">
        <v>1</v>
      </c>
      <c r="I650" s="242"/>
      <c r="J650" s="238"/>
      <c r="K650" s="238"/>
      <c r="L650" s="243"/>
      <c r="M650" s="244"/>
      <c r="N650" s="245"/>
      <c r="O650" s="245"/>
      <c r="P650" s="245"/>
      <c r="Q650" s="245"/>
      <c r="R650" s="245"/>
      <c r="S650" s="245"/>
      <c r="T650" s="24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7" t="s">
        <v>221</v>
      </c>
      <c r="AU650" s="247" t="s">
        <v>87</v>
      </c>
      <c r="AV650" s="13" t="s">
        <v>85</v>
      </c>
      <c r="AW650" s="13" t="s">
        <v>32</v>
      </c>
      <c r="AX650" s="13" t="s">
        <v>77</v>
      </c>
      <c r="AY650" s="247" t="s">
        <v>123</v>
      </c>
    </row>
    <row r="651" s="14" customFormat="1">
      <c r="A651" s="14"/>
      <c r="B651" s="248"/>
      <c r="C651" s="249"/>
      <c r="D651" s="239" t="s">
        <v>221</v>
      </c>
      <c r="E651" s="250" t="s">
        <v>1</v>
      </c>
      <c r="F651" s="251" t="s">
        <v>779</v>
      </c>
      <c r="G651" s="249"/>
      <c r="H651" s="252">
        <v>9</v>
      </c>
      <c r="I651" s="253"/>
      <c r="J651" s="249"/>
      <c r="K651" s="249"/>
      <c r="L651" s="254"/>
      <c r="M651" s="255"/>
      <c r="N651" s="256"/>
      <c r="O651" s="256"/>
      <c r="P651" s="256"/>
      <c r="Q651" s="256"/>
      <c r="R651" s="256"/>
      <c r="S651" s="256"/>
      <c r="T651" s="257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8" t="s">
        <v>221</v>
      </c>
      <c r="AU651" s="258" t="s">
        <v>87</v>
      </c>
      <c r="AV651" s="14" t="s">
        <v>87</v>
      </c>
      <c r="AW651" s="14" t="s">
        <v>32</v>
      </c>
      <c r="AX651" s="14" t="s">
        <v>85</v>
      </c>
      <c r="AY651" s="258" t="s">
        <v>123</v>
      </c>
    </row>
    <row r="652" s="2" customFormat="1" ht="24.15" customHeight="1">
      <c r="A652" s="38"/>
      <c r="B652" s="39"/>
      <c r="C652" s="210" t="s">
        <v>780</v>
      </c>
      <c r="D652" s="210" t="s">
        <v>124</v>
      </c>
      <c r="E652" s="211" t="s">
        <v>781</v>
      </c>
      <c r="F652" s="212" t="s">
        <v>782</v>
      </c>
      <c r="G652" s="213" t="s">
        <v>158</v>
      </c>
      <c r="H652" s="214">
        <v>22.02</v>
      </c>
      <c r="I652" s="215"/>
      <c r="J652" s="216">
        <f>ROUND(I652*H652,2)</f>
        <v>0</v>
      </c>
      <c r="K652" s="212" t="s">
        <v>219</v>
      </c>
      <c r="L652" s="44"/>
      <c r="M652" s="217" t="s">
        <v>1</v>
      </c>
      <c r="N652" s="218" t="s">
        <v>42</v>
      </c>
      <c r="O652" s="91"/>
      <c r="P652" s="219">
        <f>O652*H652</f>
        <v>0</v>
      </c>
      <c r="Q652" s="219">
        <v>0.00013999999999999999</v>
      </c>
      <c r="R652" s="219">
        <f>Q652*H652</f>
        <v>0.0030827999999999997</v>
      </c>
      <c r="S652" s="219">
        <v>0</v>
      </c>
      <c r="T652" s="220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21" t="s">
        <v>151</v>
      </c>
      <c r="AT652" s="221" t="s">
        <v>124</v>
      </c>
      <c r="AU652" s="221" t="s">
        <v>87</v>
      </c>
      <c r="AY652" s="17" t="s">
        <v>123</v>
      </c>
      <c r="BE652" s="222">
        <f>IF(N652="základní",J652,0)</f>
        <v>0</v>
      </c>
      <c r="BF652" s="222">
        <f>IF(N652="snížená",J652,0)</f>
        <v>0</v>
      </c>
      <c r="BG652" s="222">
        <f>IF(N652="zákl. přenesená",J652,0)</f>
        <v>0</v>
      </c>
      <c r="BH652" s="222">
        <f>IF(N652="sníž. přenesená",J652,0)</f>
        <v>0</v>
      </c>
      <c r="BI652" s="222">
        <f>IF(N652="nulová",J652,0)</f>
        <v>0</v>
      </c>
      <c r="BJ652" s="17" t="s">
        <v>85</v>
      </c>
      <c r="BK652" s="222">
        <f>ROUND(I652*H652,2)</f>
        <v>0</v>
      </c>
      <c r="BL652" s="17" t="s">
        <v>151</v>
      </c>
      <c r="BM652" s="221" t="s">
        <v>783</v>
      </c>
    </row>
    <row r="653" s="13" customFormat="1">
      <c r="A653" s="13"/>
      <c r="B653" s="237"/>
      <c r="C653" s="238"/>
      <c r="D653" s="239" t="s">
        <v>221</v>
      </c>
      <c r="E653" s="240" t="s">
        <v>1</v>
      </c>
      <c r="F653" s="241" t="s">
        <v>771</v>
      </c>
      <c r="G653" s="238"/>
      <c r="H653" s="240" t="s">
        <v>1</v>
      </c>
      <c r="I653" s="242"/>
      <c r="J653" s="238"/>
      <c r="K653" s="238"/>
      <c r="L653" s="243"/>
      <c r="M653" s="244"/>
      <c r="N653" s="245"/>
      <c r="O653" s="245"/>
      <c r="P653" s="245"/>
      <c r="Q653" s="245"/>
      <c r="R653" s="245"/>
      <c r="S653" s="245"/>
      <c r="T653" s="24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7" t="s">
        <v>221</v>
      </c>
      <c r="AU653" s="247" t="s">
        <v>87</v>
      </c>
      <c r="AV653" s="13" t="s">
        <v>85</v>
      </c>
      <c r="AW653" s="13" t="s">
        <v>32</v>
      </c>
      <c r="AX653" s="13" t="s">
        <v>77</v>
      </c>
      <c r="AY653" s="247" t="s">
        <v>123</v>
      </c>
    </row>
    <row r="654" s="13" customFormat="1">
      <c r="A654" s="13"/>
      <c r="B654" s="237"/>
      <c r="C654" s="238"/>
      <c r="D654" s="239" t="s">
        <v>221</v>
      </c>
      <c r="E654" s="240" t="s">
        <v>1</v>
      </c>
      <c r="F654" s="241" t="s">
        <v>286</v>
      </c>
      <c r="G654" s="238"/>
      <c r="H654" s="240" t="s">
        <v>1</v>
      </c>
      <c r="I654" s="242"/>
      <c r="J654" s="238"/>
      <c r="K654" s="238"/>
      <c r="L654" s="243"/>
      <c r="M654" s="244"/>
      <c r="N654" s="245"/>
      <c r="O654" s="245"/>
      <c r="P654" s="245"/>
      <c r="Q654" s="245"/>
      <c r="R654" s="245"/>
      <c r="S654" s="245"/>
      <c r="T654" s="24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7" t="s">
        <v>221</v>
      </c>
      <c r="AU654" s="247" t="s">
        <v>87</v>
      </c>
      <c r="AV654" s="13" t="s">
        <v>85</v>
      </c>
      <c r="AW654" s="13" t="s">
        <v>32</v>
      </c>
      <c r="AX654" s="13" t="s">
        <v>77</v>
      </c>
      <c r="AY654" s="247" t="s">
        <v>123</v>
      </c>
    </row>
    <row r="655" s="14" customFormat="1">
      <c r="A655" s="14"/>
      <c r="B655" s="248"/>
      <c r="C655" s="249"/>
      <c r="D655" s="239" t="s">
        <v>221</v>
      </c>
      <c r="E655" s="250" t="s">
        <v>1</v>
      </c>
      <c r="F655" s="251" t="s">
        <v>772</v>
      </c>
      <c r="G655" s="249"/>
      <c r="H655" s="252">
        <v>4.8049999999999997</v>
      </c>
      <c r="I655" s="253"/>
      <c r="J655" s="249"/>
      <c r="K655" s="249"/>
      <c r="L655" s="254"/>
      <c r="M655" s="255"/>
      <c r="N655" s="256"/>
      <c r="O655" s="256"/>
      <c r="P655" s="256"/>
      <c r="Q655" s="256"/>
      <c r="R655" s="256"/>
      <c r="S655" s="256"/>
      <c r="T655" s="257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8" t="s">
        <v>221</v>
      </c>
      <c r="AU655" s="258" t="s">
        <v>87</v>
      </c>
      <c r="AV655" s="14" t="s">
        <v>87</v>
      </c>
      <c r="AW655" s="14" t="s">
        <v>32</v>
      </c>
      <c r="AX655" s="14" t="s">
        <v>77</v>
      </c>
      <c r="AY655" s="258" t="s">
        <v>123</v>
      </c>
    </row>
    <row r="656" s="13" customFormat="1">
      <c r="A656" s="13"/>
      <c r="B656" s="237"/>
      <c r="C656" s="238"/>
      <c r="D656" s="239" t="s">
        <v>221</v>
      </c>
      <c r="E656" s="240" t="s">
        <v>1</v>
      </c>
      <c r="F656" s="241" t="s">
        <v>222</v>
      </c>
      <c r="G656" s="238"/>
      <c r="H656" s="240" t="s">
        <v>1</v>
      </c>
      <c r="I656" s="242"/>
      <c r="J656" s="238"/>
      <c r="K656" s="238"/>
      <c r="L656" s="243"/>
      <c r="M656" s="244"/>
      <c r="N656" s="245"/>
      <c r="O656" s="245"/>
      <c r="P656" s="245"/>
      <c r="Q656" s="245"/>
      <c r="R656" s="245"/>
      <c r="S656" s="245"/>
      <c r="T656" s="24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7" t="s">
        <v>221</v>
      </c>
      <c r="AU656" s="247" t="s">
        <v>87</v>
      </c>
      <c r="AV656" s="13" t="s">
        <v>85</v>
      </c>
      <c r="AW656" s="13" t="s">
        <v>32</v>
      </c>
      <c r="AX656" s="13" t="s">
        <v>77</v>
      </c>
      <c r="AY656" s="247" t="s">
        <v>123</v>
      </c>
    </row>
    <row r="657" s="14" customFormat="1">
      <c r="A657" s="14"/>
      <c r="B657" s="248"/>
      <c r="C657" s="249"/>
      <c r="D657" s="239" t="s">
        <v>221</v>
      </c>
      <c r="E657" s="250" t="s">
        <v>1</v>
      </c>
      <c r="F657" s="251" t="s">
        <v>773</v>
      </c>
      <c r="G657" s="249"/>
      <c r="H657" s="252">
        <v>8.2149999999999999</v>
      </c>
      <c r="I657" s="253"/>
      <c r="J657" s="249"/>
      <c r="K657" s="249"/>
      <c r="L657" s="254"/>
      <c r="M657" s="255"/>
      <c r="N657" s="256"/>
      <c r="O657" s="256"/>
      <c r="P657" s="256"/>
      <c r="Q657" s="256"/>
      <c r="R657" s="256"/>
      <c r="S657" s="256"/>
      <c r="T657" s="257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8" t="s">
        <v>221</v>
      </c>
      <c r="AU657" s="258" t="s">
        <v>87</v>
      </c>
      <c r="AV657" s="14" t="s">
        <v>87</v>
      </c>
      <c r="AW657" s="14" t="s">
        <v>32</v>
      </c>
      <c r="AX657" s="14" t="s">
        <v>77</v>
      </c>
      <c r="AY657" s="258" t="s">
        <v>123</v>
      </c>
    </row>
    <row r="658" s="13" customFormat="1">
      <c r="A658" s="13"/>
      <c r="B658" s="237"/>
      <c r="C658" s="238"/>
      <c r="D658" s="239" t="s">
        <v>221</v>
      </c>
      <c r="E658" s="240" t="s">
        <v>1</v>
      </c>
      <c r="F658" s="241" t="s">
        <v>778</v>
      </c>
      <c r="G658" s="238"/>
      <c r="H658" s="240" t="s">
        <v>1</v>
      </c>
      <c r="I658" s="242"/>
      <c r="J658" s="238"/>
      <c r="K658" s="238"/>
      <c r="L658" s="243"/>
      <c r="M658" s="244"/>
      <c r="N658" s="245"/>
      <c r="O658" s="245"/>
      <c r="P658" s="245"/>
      <c r="Q658" s="245"/>
      <c r="R658" s="245"/>
      <c r="S658" s="245"/>
      <c r="T658" s="24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7" t="s">
        <v>221</v>
      </c>
      <c r="AU658" s="247" t="s">
        <v>87</v>
      </c>
      <c r="AV658" s="13" t="s">
        <v>85</v>
      </c>
      <c r="AW658" s="13" t="s">
        <v>32</v>
      </c>
      <c r="AX658" s="13" t="s">
        <v>77</v>
      </c>
      <c r="AY658" s="247" t="s">
        <v>123</v>
      </c>
    </row>
    <row r="659" s="14" customFormat="1">
      <c r="A659" s="14"/>
      <c r="B659" s="248"/>
      <c r="C659" s="249"/>
      <c r="D659" s="239" t="s">
        <v>221</v>
      </c>
      <c r="E659" s="250" t="s">
        <v>1</v>
      </c>
      <c r="F659" s="251" t="s">
        <v>779</v>
      </c>
      <c r="G659" s="249"/>
      <c r="H659" s="252">
        <v>9</v>
      </c>
      <c r="I659" s="253"/>
      <c r="J659" s="249"/>
      <c r="K659" s="249"/>
      <c r="L659" s="254"/>
      <c r="M659" s="255"/>
      <c r="N659" s="256"/>
      <c r="O659" s="256"/>
      <c r="P659" s="256"/>
      <c r="Q659" s="256"/>
      <c r="R659" s="256"/>
      <c r="S659" s="256"/>
      <c r="T659" s="257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8" t="s">
        <v>221</v>
      </c>
      <c r="AU659" s="258" t="s">
        <v>87</v>
      </c>
      <c r="AV659" s="14" t="s">
        <v>87</v>
      </c>
      <c r="AW659" s="14" t="s">
        <v>32</v>
      </c>
      <c r="AX659" s="14" t="s">
        <v>77</v>
      </c>
      <c r="AY659" s="258" t="s">
        <v>123</v>
      </c>
    </row>
    <row r="660" s="15" customFormat="1">
      <c r="A660" s="15"/>
      <c r="B660" s="259"/>
      <c r="C660" s="260"/>
      <c r="D660" s="239" t="s">
        <v>221</v>
      </c>
      <c r="E660" s="261" t="s">
        <v>1</v>
      </c>
      <c r="F660" s="262" t="s">
        <v>254</v>
      </c>
      <c r="G660" s="260"/>
      <c r="H660" s="263">
        <v>22.02</v>
      </c>
      <c r="I660" s="264"/>
      <c r="J660" s="260"/>
      <c r="K660" s="260"/>
      <c r="L660" s="265"/>
      <c r="M660" s="266"/>
      <c r="N660" s="267"/>
      <c r="O660" s="267"/>
      <c r="P660" s="267"/>
      <c r="Q660" s="267"/>
      <c r="R660" s="267"/>
      <c r="S660" s="267"/>
      <c r="T660" s="268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69" t="s">
        <v>221</v>
      </c>
      <c r="AU660" s="269" t="s">
        <v>87</v>
      </c>
      <c r="AV660" s="15" t="s">
        <v>128</v>
      </c>
      <c r="AW660" s="15" t="s">
        <v>32</v>
      </c>
      <c r="AX660" s="15" t="s">
        <v>85</v>
      </c>
      <c r="AY660" s="269" t="s">
        <v>123</v>
      </c>
    </row>
    <row r="661" s="2" customFormat="1" ht="24.15" customHeight="1">
      <c r="A661" s="38"/>
      <c r="B661" s="39"/>
      <c r="C661" s="210" t="s">
        <v>784</v>
      </c>
      <c r="D661" s="210" t="s">
        <v>124</v>
      </c>
      <c r="E661" s="211" t="s">
        <v>785</v>
      </c>
      <c r="F661" s="212" t="s">
        <v>786</v>
      </c>
      <c r="G661" s="213" t="s">
        <v>158</v>
      </c>
      <c r="H661" s="214">
        <v>22.02</v>
      </c>
      <c r="I661" s="215"/>
      <c r="J661" s="216">
        <f>ROUND(I661*H661,2)</f>
        <v>0</v>
      </c>
      <c r="K661" s="212" t="s">
        <v>219</v>
      </c>
      <c r="L661" s="44"/>
      <c r="M661" s="217" t="s">
        <v>1</v>
      </c>
      <c r="N661" s="218" t="s">
        <v>42</v>
      </c>
      <c r="O661" s="91"/>
      <c r="P661" s="219">
        <f>O661*H661</f>
        <v>0</v>
      </c>
      <c r="Q661" s="219">
        <v>0.00012</v>
      </c>
      <c r="R661" s="219">
        <f>Q661*H661</f>
        <v>0.0026424</v>
      </c>
      <c r="S661" s="219">
        <v>0</v>
      </c>
      <c r="T661" s="220">
        <f>S661*H661</f>
        <v>0</v>
      </c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R661" s="221" t="s">
        <v>151</v>
      </c>
      <c r="AT661" s="221" t="s">
        <v>124</v>
      </c>
      <c r="AU661" s="221" t="s">
        <v>87</v>
      </c>
      <c r="AY661" s="17" t="s">
        <v>123</v>
      </c>
      <c r="BE661" s="222">
        <f>IF(N661="základní",J661,0)</f>
        <v>0</v>
      </c>
      <c r="BF661" s="222">
        <f>IF(N661="snížená",J661,0)</f>
        <v>0</v>
      </c>
      <c r="BG661" s="222">
        <f>IF(N661="zákl. přenesená",J661,0)</f>
        <v>0</v>
      </c>
      <c r="BH661" s="222">
        <f>IF(N661="sníž. přenesená",J661,0)</f>
        <v>0</v>
      </c>
      <c r="BI661" s="222">
        <f>IF(N661="nulová",J661,0)</f>
        <v>0</v>
      </c>
      <c r="BJ661" s="17" t="s">
        <v>85</v>
      </c>
      <c r="BK661" s="222">
        <f>ROUND(I661*H661,2)</f>
        <v>0</v>
      </c>
      <c r="BL661" s="17" t="s">
        <v>151</v>
      </c>
      <c r="BM661" s="221" t="s">
        <v>787</v>
      </c>
    </row>
    <row r="662" s="2" customFormat="1" ht="24.15" customHeight="1">
      <c r="A662" s="38"/>
      <c r="B662" s="39"/>
      <c r="C662" s="210" t="s">
        <v>788</v>
      </c>
      <c r="D662" s="210" t="s">
        <v>124</v>
      </c>
      <c r="E662" s="211" t="s">
        <v>789</v>
      </c>
      <c r="F662" s="212" t="s">
        <v>790</v>
      </c>
      <c r="G662" s="213" t="s">
        <v>158</v>
      </c>
      <c r="H662" s="214">
        <v>22.02</v>
      </c>
      <c r="I662" s="215"/>
      <c r="J662" s="216">
        <f>ROUND(I662*H662,2)</f>
        <v>0</v>
      </c>
      <c r="K662" s="212" t="s">
        <v>219</v>
      </c>
      <c r="L662" s="44"/>
      <c r="M662" s="217" t="s">
        <v>1</v>
      </c>
      <c r="N662" s="218" t="s">
        <v>42</v>
      </c>
      <c r="O662" s="91"/>
      <c r="P662" s="219">
        <f>O662*H662</f>
        <v>0</v>
      </c>
      <c r="Q662" s="219">
        <v>0.00012</v>
      </c>
      <c r="R662" s="219">
        <f>Q662*H662</f>
        <v>0.0026424</v>
      </c>
      <c r="S662" s="219">
        <v>0</v>
      </c>
      <c r="T662" s="220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221" t="s">
        <v>151</v>
      </c>
      <c r="AT662" s="221" t="s">
        <v>124</v>
      </c>
      <c r="AU662" s="221" t="s">
        <v>87</v>
      </c>
      <c r="AY662" s="17" t="s">
        <v>123</v>
      </c>
      <c r="BE662" s="222">
        <f>IF(N662="základní",J662,0)</f>
        <v>0</v>
      </c>
      <c r="BF662" s="222">
        <f>IF(N662="snížená",J662,0)</f>
        <v>0</v>
      </c>
      <c r="BG662" s="222">
        <f>IF(N662="zákl. přenesená",J662,0)</f>
        <v>0</v>
      </c>
      <c r="BH662" s="222">
        <f>IF(N662="sníž. přenesená",J662,0)</f>
        <v>0</v>
      </c>
      <c r="BI662" s="222">
        <f>IF(N662="nulová",J662,0)</f>
        <v>0</v>
      </c>
      <c r="BJ662" s="17" t="s">
        <v>85</v>
      </c>
      <c r="BK662" s="222">
        <f>ROUND(I662*H662,2)</f>
        <v>0</v>
      </c>
      <c r="BL662" s="17" t="s">
        <v>151</v>
      </c>
      <c r="BM662" s="221" t="s">
        <v>791</v>
      </c>
    </row>
    <row r="663" s="11" customFormat="1" ht="22.8" customHeight="1">
      <c r="A663" s="11"/>
      <c r="B663" s="196"/>
      <c r="C663" s="197"/>
      <c r="D663" s="198" t="s">
        <v>76</v>
      </c>
      <c r="E663" s="235" t="s">
        <v>792</v>
      </c>
      <c r="F663" s="235" t="s">
        <v>793</v>
      </c>
      <c r="G663" s="197"/>
      <c r="H663" s="197"/>
      <c r="I663" s="200"/>
      <c r="J663" s="236">
        <f>BK663</f>
        <v>0</v>
      </c>
      <c r="K663" s="197"/>
      <c r="L663" s="202"/>
      <c r="M663" s="203"/>
      <c r="N663" s="204"/>
      <c r="O663" s="204"/>
      <c r="P663" s="205">
        <f>SUM(P664:P675)</f>
        <v>0</v>
      </c>
      <c r="Q663" s="204"/>
      <c r="R663" s="205">
        <f>SUM(R664:R675)</f>
        <v>0.29907574999999997</v>
      </c>
      <c r="S663" s="204"/>
      <c r="T663" s="206">
        <f>SUM(T664:T675)</f>
        <v>0.045074000000000003</v>
      </c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R663" s="207" t="s">
        <v>87</v>
      </c>
      <c r="AT663" s="208" t="s">
        <v>76</v>
      </c>
      <c r="AU663" s="208" t="s">
        <v>85</v>
      </c>
      <c r="AY663" s="207" t="s">
        <v>123</v>
      </c>
      <c r="BK663" s="209">
        <f>SUM(BK664:BK675)</f>
        <v>0</v>
      </c>
    </row>
    <row r="664" s="2" customFormat="1" ht="24.15" customHeight="1">
      <c r="A664" s="38"/>
      <c r="B664" s="39"/>
      <c r="C664" s="210" t="s">
        <v>794</v>
      </c>
      <c r="D664" s="210" t="s">
        <v>124</v>
      </c>
      <c r="E664" s="211" t="s">
        <v>795</v>
      </c>
      <c r="F664" s="212" t="s">
        <v>796</v>
      </c>
      <c r="G664" s="213" t="s">
        <v>158</v>
      </c>
      <c r="H664" s="214">
        <v>301.32499999999999</v>
      </c>
      <c r="I664" s="215"/>
      <c r="J664" s="216">
        <f>ROUND(I664*H664,2)</f>
        <v>0</v>
      </c>
      <c r="K664" s="212" t="s">
        <v>219</v>
      </c>
      <c r="L664" s="44"/>
      <c r="M664" s="217" t="s">
        <v>1</v>
      </c>
      <c r="N664" s="218" t="s">
        <v>42</v>
      </c>
      <c r="O664" s="91"/>
      <c r="P664" s="219">
        <f>O664*H664</f>
        <v>0</v>
      </c>
      <c r="Q664" s="219">
        <v>0</v>
      </c>
      <c r="R664" s="219">
        <f>Q664*H664</f>
        <v>0</v>
      </c>
      <c r="S664" s="219">
        <v>0</v>
      </c>
      <c r="T664" s="220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21" t="s">
        <v>151</v>
      </c>
      <c r="AT664" s="221" t="s">
        <v>124</v>
      </c>
      <c r="AU664" s="221" t="s">
        <v>87</v>
      </c>
      <c r="AY664" s="17" t="s">
        <v>123</v>
      </c>
      <c r="BE664" s="222">
        <f>IF(N664="základní",J664,0)</f>
        <v>0</v>
      </c>
      <c r="BF664" s="222">
        <f>IF(N664="snížená",J664,0)</f>
        <v>0</v>
      </c>
      <c r="BG664" s="222">
        <f>IF(N664="zákl. přenesená",J664,0)</f>
        <v>0</v>
      </c>
      <c r="BH664" s="222">
        <f>IF(N664="sníž. přenesená",J664,0)</f>
        <v>0</v>
      </c>
      <c r="BI664" s="222">
        <f>IF(N664="nulová",J664,0)</f>
        <v>0</v>
      </c>
      <c r="BJ664" s="17" t="s">
        <v>85</v>
      </c>
      <c r="BK664" s="222">
        <f>ROUND(I664*H664,2)</f>
        <v>0</v>
      </c>
      <c r="BL664" s="17" t="s">
        <v>151</v>
      </c>
      <c r="BM664" s="221" t="s">
        <v>797</v>
      </c>
    </row>
    <row r="665" s="13" customFormat="1">
      <c r="A665" s="13"/>
      <c r="B665" s="237"/>
      <c r="C665" s="238"/>
      <c r="D665" s="239" t="s">
        <v>221</v>
      </c>
      <c r="E665" s="240" t="s">
        <v>1</v>
      </c>
      <c r="F665" s="241" t="s">
        <v>798</v>
      </c>
      <c r="G665" s="238"/>
      <c r="H665" s="240" t="s">
        <v>1</v>
      </c>
      <c r="I665" s="242"/>
      <c r="J665" s="238"/>
      <c r="K665" s="238"/>
      <c r="L665" s="243"/>
      <c r="M665" s="244"/>
      <c r="N665" s="245"/>
      <c r="O665" s="245"/>
      <c r="P665" s="245"/>
      <c r="Q665" s="245"/>
      <c r="R665" s="245"/>
      <c r="S665" s="245"/>
      <c r="T665" s="24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7" t="s">
        <v>221</v>
      </c>
      <c r="AU665" s="247" t="s">
        <v>87</v>
      </c>
      <c r="AV665" s="13" t="s">
        <v>85</v>
      </c>
      <c r="AW665" s="13" t="s">
        <v>32</v>
      </c>
      <c r="AX665" s="13" t="s">
        <v>77</v>
      </c>
      <c r="AY665" s="247" t="s">
        <v>123</v>
      </c>
    </row>
    <row r="666" s="14" customFormat="1">
      <c r="A666" s="14"/>
      <c r="B666" s="248"/>
      <c r="C666" s="249"/>
      <c r="D666" s="239" t="s">
        <v>221</v>
      </c>
      <c r="E666" s="250" t="s">
        <v>1</v>
      </c>
      <c r="F666" s="251" t="s">
        <v>799</v>
      </c>
      <c r="G666" s="249"/>
      <c r="H666" s="252">
        <v>85.959999999999994</v>
      </c>
      <c r="I666" s="253"/>
      <c r="J666" s="249"/>
      <c r="K666" s="249"/>
      <c r="L666" s="254"/>
      <c r="M666" s="255"/>
      <c r="N666" s="256"/>
      <c r="O666" s="256"/>
      <c r="P666" s="256"/>
      <c r="Q666" s="256"/>
      <c r="R666" s="256"/>
      <c r="S666" s="256"/>
      <c r="T666" s="257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8" t="s">
        <v>221</v>
      </c>
      <c r="AU666" s="258" t="s">
        <v>87</v>
      </c>
      <c r="AV666" s="14" t="s">
        <v>87</v>
      </c>
      <c r="AW666" s="14" t="s">
        <v>32</v>
      </c>
      <c r="AX666" s="14" t="s">
        <v>77</v>
      </c>
      <c r="AY666" s="258" t="s">
        <v>123</v>
      </c>
    </row>
    <row r="667" s="13" customFormat="1">
      <c r="A667" s="13"/>
      <c r="B667" s="237"/>
      <c r="C667" s="238"/>
      <c r="D667" s="239" t="s">
        <v>221</v>
      </c>
      <c r="E667" s="240" t="s">
        <v>1</v>
      </c>
      <c r="F667" s="241" t="s">
        <v>800</v>
      </c>
      <c r="G667" s="238"/>
      <c r="H667" s="240" t="s">
        <v>1</v>
      </c>
      <c r="I667" s="242"/>
      <c r="J667" s="238"/>
      <c r="K667" s="238"/>
      <c r="L667" s="243"/>
      <c r="M667" s="244"/>
      <c r="N667" s="245"/>
      <c r="O667" s="245"/>
      <c r="P667" s="245"/>
      <c r="Q667" s="245"/>
      <c r="R667" s="245"/>
      <c r="S667" s="245"/>
      <c r="T667" s="24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7" t="s">
        <v>221</v>
      </c>
      <c r="AU667" s="247" t="s">
        <v>87</v>
      </c>
      <c r="AV667" s="13" t="s">
        <v>85</v>
      </c>
      <c r="AW667" s="13" t="s">
        <v>32</v>
      </c>
      <c r="AX667" s="13" t="s">
        <v>77</v>
      </c>
      <c r="AY667" s="247" t="s">
        <v>123</v>
      </c>
    </row>
    <row r="668" s="14" customFormat="1">
      <c r="A668" s="14"/>
      <c r="B668" s="248"/>
      <c r="C668" s="249"/>
      <c r="D668" s="239" t="s">
        <v>221</v>
      </c>
      <c r="E668" s="250" t="s">
        <v>1</v>
      </c>
      <c r="F668" s="251" t="s">
        <v>801</v>
      </c>
      <c r="G668" s="249"/>
      <c r="H668" s="252">
        <v>215.36500000000001</v>
      </c>
      <c r="I668" s="253"/>
      <c r="J668" s="249"/>
      <c r="K668" s="249"/>
      <c r="L668" s="254"/>
      <c r="M668" s="255"/>
      <c r="N668" s="256"/>
      <c r="O668" s="256"/>
      <c r="P668" s="256"/>
      <c r="Q668" s="256"/>
      <c r="R668" s="256"/>
      <c r="S668" s="256"/>
      <c r="T668" s="257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8" t="s">
        <v>221</v>
      </c>
      <c r="AU668" s="258" t="s">
        <v>87</v>
      </c>
      <c r="AV668" s="14" t="s">
        <v>87</v>
      </c>
      <c r="AW668" s="14" t="s">
        <v>32</v>
      </c>
      <c r="AX668" s="14" t="s">
        <v>77</v>
      </c>
      <c r="AY668" s="258" t="s">
        <v>123</v>
      </c>
    </row>
    <row r="669" s="15" customFormat="1">
      <c r="A669" s="15"/>
      <c r="B669" s="259"/>
      <c r="C669" s="260"/>
      <c r="D669" s="239" t="s">
        <v>221</v>
      </c>
      <c r="E669" s="261" t="s">
        <v>1</v>
      </c>
      <c r="F669" s="262" t="s">
        <v>254</v>
      </c>
      <c r="G669" s="260"/>
      <c r="H669" s="263">
        <v>301.32499999999999</v>
      </c>
      <c r="I669" s="264"/>
      <c r="J669" s="260"/>
      <c r="K669" s="260"/>
      <c r="L669" s="265"/>
      <c r="M669" s="266"/>
      <c r="N669" s="267"/>
      <c r="O669" s="267"/>
      <c r="P669" s="267"/>
      <c r="Q669" s="267"/>
      <c r="R669" s="267"/>
      <c r="S669" s="267"/>
      <c r="T669" s="268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69" t="s">
        <v>221</v>
      </c>
      <c r="AU669" s="269" t="s">
        <v>87</v>
      </c>
      <c r="AV669" s="15" t="s">
        <v>128</v>
      </c>
      <c r="AW669" s="15" t="s">
        <v>32</v>
      </c>
      <c r="AX669" s="15" t="s">
        <v>85</v>
      </c>
      <c r="AY669" s="269" t="s">
        <v>123</v>
      </c>
    </row>
    <row r="670" s="2" customFormat="1" ht="16.5" customHeight="1">
      <c r="A670" s="38"/>
      <c r="B670" s="39"/>
      <c r="C670" s="210" t="s">
        <v>802</v>
      </c>
      <c r="D670" s="210" t="s">
        <v>124</v>
      </c>
      <c r="E670" s="211" t="s">
        <v>803</v>
      </c>
      <c r="F670" s="212" t="s">
        <v>804</v>
      </c>
      <c r="G670" s="213" t="s">
        <v>158</v>
      </c>
      <c r="H670" s="214">
        <v>145.40000000000001</v>
      </c>
      <c r="I670" s="215"/>
      <c r="J670" s="216">
        <f>ROUND(I670*H670,2)</f>
        <v>0</v>
      </c>
      <c r="K670" s="212" t="s">
        <v>219</v>
      </c>
      <c r="L670" s="44"/>
      <c r="M670" s="217" t="s">
        <v>1</v>
      </c>
      <c r="N670" s="218" t="s">
        <v>42</v>
      </c>
      <c r="O670" s="91"/>
      <c r="P670" s="219">
        <f>O670*H670</f>
        <v>0</v>
      </c>
      <c r="Q670" s="219">
        <v>0.001</v>
      </c>
      <c r="R670" s="219">
        <f>Q670*H670</f>
        <v>0.1454</v>
      </c>
      <c r="S670" s="219">
        <v>0.00031</v>
      </c>
      <c r="T670" s="220">
        <f>S670*H670</f>
        <v>0.045074000000000003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221" t="s">
        <v>151</v>
      </c>
      <c r="AT670" s="221" t="s">
        <v>124</v>
      </c>
      <c r="AU670" s="221" t="s">
        <v>87</v>
      </c>
      <c r="AY670" s="17" t="s">
        <v>123</v>
      </c>
      <c r="BE670" s="222">
        <f>IF(N670="základní",J670,0)</f>
        <v>0</v>
      </c>
      <c r="BF670" s="222">
        <f>IF(N670="snížená",J670,0)</f>
        <v>0</v>
      </c>
      <c r="BG670" s="222">
        <f>IF(N670="zákl. přenesená",J670,0)</f>
        <v>0</v>
      </c>
      <c r="BH670" s="222">
        <f>IF(N670="sníž. přenesená",J670,0)</f>
        <v>0</v>
      </c>
      <c r="BI670" s="222">
        <f>IF(N670="nulová",J670,0)</f>
        <v>0</v>
      </c>
      <c r="BJ670" s="17" t="s">
        <v>85</v>
      </c>
      <c r="BK670" s="222">
        <f>ROUND(I670*H670,2)</f>
        <v>0</v>
      </c>
      <c r="BL670" s="17" t="s">
        <v>151</v>
      </c>
      <c r="BM670" s="221" t="s">
        <v>805</v>
      </c>
    </row>
    <row r="671" s="14" customFormat="1">
      <c r="A671" s="14"/>
      <c r="B671" s="248"/>
      <c r="C671" s="249"/>
      <c r="D671" s="239" t="s">
        <v>221</v>
      </c>
      <c r="E671" s="250" t="s">
        <v>1</v>
      </c>
      <c r="F671" s="251" t="s">
        <v>806</v>
      </c>
      <c r="G671" s="249"/>
      <c r="H671" s="252">
        <v>47.726999999999997</v>
      </c>
      <c r="I671" s="253"/>
      <c r="J671" s="249"/>
      <c r="K671" s="249"/>
      <c r="L671" s="254"/>
      <c r="M671" s="255"/>
      <c r="N671" s="256"/>
      <c r="O671" s="256"/>
      <c r="P671" s="256"/>
      <c r="Q671" s="256"/>
      <c r="R671" s="256"/>
      <c r="S671" s="256"/>
      <c r="T671" s="257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8" t="s">
        <v>221</v>
      </c>
      <c r="AU671" s="258" t="s">
        <v>87</v>
      </c>
      <c r="AV671" s="14" t="s">
        <v>87</v>
      </c>
      <c r="AW671" s="14" t="s">
        <v>32</v>
      </c>
      <c r="AX671" s="14" t="s">
        <v>77</v>
      </c>
      <c r="AY671" s="258" t="s">
        <v>123</v>
      </c>
    </row>
    <row r="672" s="14" customFormat="1">
      <c r="A672" s="14"/>
      <c r="B672" s="248"/>
      <c r="C672" s="249"/>
      <c r="D672" s="239" t="s">
        <v>221</v>
      </c>
      <c r="E672" s="250" t="s">
        <v>1</v>
      </c>
      <c r="F672" s="251" t="s">
        <v>807</v>
      </c>
      <c r="G672" s="249"/>
      <c r="H672" s="252">
        <v>97.673000000000002</v>
      </c>
      <c r="I672" s="253"/>
      <c r="J672" s="249"/>
      <c r="K672" s="249"/>
      <c r="L672" s="254"/>
      <c r="M672" s="255"/>
      <c r="N672" s="256"/>
      <c r="O672" s="256"/>
      <c r="P672" s="256"/>
      <c r="Q672" s="256"/>
      <c r="R672" s="256"/>
      <c r="S672" s="256"/>
      <c r="T672" s="257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8" t="s">
        <v>221</v>
      </c>
      <c r="AU672" s="258" t="s">
        <v>87</v>
      </c>
      <c r="AV672" s="14" t="s">
        <v>87</v>
      </c>
      <c r="AW672" s="14" t="s">
        <v>32</v>
      </c>
      <c r="AX672" s="14" t="s">
        <v>77</v>
      </c>
      <c r="AY672" s="258" t="s">
        <v>123</v>
      </c>
    </row>
    <row r="673" s="15" customFormat="1">
      <c r="A673" s="15"/>
      <c r="B673" s="259"/>
      <c r="C673" s="260"/>
      <c r="D673" s="239" t="s">
        <v>221</v>
      </c>
      <c r="E673" s="261" t="s">
        <v>1</v>
      </c>
      <c r="F673" s="262" t="s">
        <v>254</v>
      </c>
      <c r="G673" s="260"/>
      <c r="H673" s="263">
        <v>145.40000000000001</v>
      </c>
      <c r="I673" s="264"/>
      <c r="J673" s="260"/>
      <c r="K673" s="260"/>
      <c r="L673" s="265"/>
      <c r="M673" s="266"/>
      <c r="N673" s="267"/>
      <c r="O673" s="267"/>
      <c r="P673" s="267"/>
      <c r="Q673" s="267"/>
      <c r="R673" s="267"/>
      <c r="S673" s="267"/>
      <c r="T673" s="268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9" t="s">
        <v>221</v>
      </c>
      <c r="AU673" s="269" t="s">
        <v>87</v>
      </c>
      <c r="AV673" s="15" t="s">
        <v>128</v>
      </c>
      <c r="AW673" s="15" t="s">
        <v>32</v>
      </c>
      <c r="AX673" s="15" t="s">
        <v>85</v>
      </c>
      <c r="AY673" s="269" t="s">
        <v>123</v>
      </c>
    </row>
    <row r="674" s="2" customFormat="1" ht="24.15" customHeight="1">
      <c r="A674" s="38"/>
      <c r="B674" s="39"/>
      <c r="C674" s="210" t="s">
        <v>808</v>
      </c>
      <c r="D674" s="210" t="s">
        <v>124</v>
      </c>
      <c r="E674" s="211" t="s">
        <v>809</v>
      </c>
      <c r="F674" s="212" t="s">
        <v>810</v>
      </c>
      <c r="G674" s="213" t="s">
        <v>158</v>
      </c>
      <c r="H674" s="214">
        <v>301.32499999999999</v>
      </c>
      <c r="I674" s="215"/>
      <c r="J674" s="216">
        <f>ROUND(I674*H674,2)</f>
        <v>0</v>
      </c>
      <c r="K674" s="212" t="s">
        <v>219</v>
      </c>
      <c r="L674" s="44"/>
      <c r="M674" s="217" t="s">
        <v>1</v>
      </c>
      <c r="N674" s="218" t="s">
        <v>42</v>
      </c>
      <c r="O674" s="91"/>
      <c r="P674" s="219">
        <f>O674*H674</f>
        <v>0</v>
      </c>
      <c r="Q674" s="219">
        <v>0.00021000000000000001</v>
      </c>
      <c r="R674" s="219">
        <f>Q674*H674</f>
        <v>0.063278249999999994</v>
      </c>
      <c r="S674" s="219">
        <v>0</v>
      </c>
      <c r="T674" s="220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21" t="s">
        <v>151</v>
      </c>
      <c r="AT674" s="221" t="s">
        <v>124</v>
      </c>
      <c r="AU674" s="221" t="s">
        <v>87</v>
      </c>
      <c r="AY674" s="17" t="s">
        <v>123</v>
      </c>
      <c r="BE674" s="222">
        <f>IF(N674="základní",J674,0)</f>
        <v>0</v>
      </c>
      <c r="BF674" s="222">
        <f>IF(N674="snížená",J674,0)</f>
        <v>0</v>
      </c>
      <c r="BG674" s="222">
        <f>IF(N674="zákl. přenesená",J674,0)</f>
        <v>0</v>
      </c>
      <c r="BH674" s="222">
        <f>IF(N674="sníž. přenesená",J674,0)</f>
        <v>0</v>
      </c>
      <c r="BI674" s="222">
        <f>IF(N674="nulová",J674,0)</f>
        <v>0</v>
      </c>
      <c r="BJ674" s="17" t="s">
        <v>85</v>
      </c>
      <c r="BK674" s="222">
        <f>ROUND(I674*H674,2)</f>
        <v>0</v>
      </c>
      <c r="BL674" s="17" t="s">
        <v>151</v>
      </c>
      <c r="BM674" s="221" t="s">
        <v>811</v>
      </c>
    </row>
    <row r="675" s="2" customFormat="1" ht="33" customHeight="1">
      <c r="A675" s="38"/>
      <c r="B675" s="39"/>
      <c r="C675" s="210" t="s">
        <v>812</v>
      </c>
      <c r="D675" s="210" t="s">
        <v>124</v>
      </c>
      <c r="E675" s="211" t="s">
        <v>813</v>
      </c>
      <c r="F675" s="212" t="s">
        <v>814</v>
      </c>
      <c r="G675" s="213" t="s">
        <v>158</v>
      </c>
      <c r="H675" s="214">
        <v>301.32499999999999</v>
      </c>
      <c r="I675" s="215"/>
      <c r="J675" s="216">
        <f>ROUND(I675*H675,2)</f>
        <v>0</v>
      </c>
      <c r="K675" s="212" t="s">
        <v>219</v>
      </c>
      <c r="L675" s="44"/>
      <c r="M675" s="217" t="s">
        <v>1</v>
      </c>
      <c r="N675" s="218" t="s">
        <v>42</v>
      </c>
      <c r="O675" s="91"/>
      <c r="P675" s="219">
        <f>O675*H675</f>
        <v>0</v>
      </c>
      <c r="Q675" s="219">
        <v>0.00029999999999999997</v>
      </c>
      <c r="R675" s="219">
        <f>Q675*H675</f>
        <v>0.090397499999999992</v>
      </c>
      <c r="S675" s="219">
        <v>0</v>
      </c>
      <c r="T675" s="220">
        <f>S675*H675</f>
        <v>0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221" t="s">
        <v>151</v>
      </c>
      <c r="AT675" s="221" t="s">
        <v>124</v>
      </c>
      <c r="AU675" s="221" t="s">
        <v>87</v>
      </c>
      <c r="AY675" s="17" t="s">
        <v>123</v>
      </c>
      <c r="BE675" s="222">
        <f>IF(N675="základní",J675,0)</f>
        <v>0</v>
      </c>
      <c r="BF675" s="222">
        <f>IF(N675="snížená",J675,0)</f>
        <v>0</v>
      </c>
      <c r="BG675" s="222">
        <f>IF(N675="zákl. přenesená",J675,0)</f>
        <v>0</v>
      </c>
      <c r="BH675" s="222">
        <f>IF(N675="sníž. přenesená",J675,0)</f>
        <v>0</v>
      </c>
      <c r="BI675" s="222">
        <f>IF(N675="nulová",J675,0)</f>
        <v>0</v>
      </c>
      <c r="BJ675" s="17" t="s">
        <v>85</v>
      </c>
      <c r="BK675" s="222">
        <f>ROUND(I675*H675,2)</f>
        <v>0</v>
      </c>
      <c r="BL675" s="17" t="s">
        <v>151</v>
      </c>
      <c r="BM675" s="221" t="s">
        <v>815</v>
      </c>
    </row>
    <row r="676" s="11" customFormat="1" ht="25.92" customHeight="1">
      <c r="A676" s="11"/>
      <c r="B676" s="196"/>
      <c r="C676" s="197"/>
      <c r="D676" s="198" t="s">
        <v>76</v>
      </c>
      <c r="E676" s="199" t="s">
        <v>177</v>
      </c>
      <c r="F676" s="199" t="s">
        <v>816</v>
      </c>
      <c r="G676" s="197"/>
      <c r="H676" s="197"/>
      <c r="I676" s="200"/>
      <c r="J676" s="201">
        <f>BK676</f>
        <v>0</v>
      </c>
      <c r="K676" s="197"/>
      <c r="L676" s="202"/>
      <c r="M676" s="203"/>
      <c r="N676" s="204"/>
      <c r="O676" s="204"/>
      <c r="P676" s="205">
        <f>P677</f>
        <v>0</v>
      </c>
      <c r="Q676" s="204"/>
      <c r="R676" s="205">
        <f>R677</f>
        <v>0</v>
      </c>
      <c r="S676" s="204"/>
      <c r="T676" s="206">
        <f>T677</f>
        <v>0</v>
      </c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R676" s="207" t="s">
        <v>128</v>
      </c>
      <c r="AT676" s="208" t="s">
        <v>76</v>
      </c>
      <c r="AU676" s="208" t="s">
        <v>77</v>
      </c>
      <c r="AY676" s="207" t="s">
        <v>123</v>
      </c>
      <c r="BK676" s="209">
        <f>BK677</f>
        <v>0</v>
      </c>
    </row>
    <row r="677" s="2" customFormat="1" ht="24.15" customHeight="1">
      <c r="A677" s="38"/>
      <c r="B677" s="39"/>
      <c r="C677" s="210" t="s">
        <v>817</v>
      </c>
      <c r="D677" s="210" t="s">
        <v>124</v>
      </c>
      <c r="E677" s="211" t="s">
        <v>818</v>
      </c>
      <c r="F677" s="212" t="s">
        <v>819</v>
      </c>
      <c r="G677" s="213" t="s">
        <v>181</v>
      </c>
      <c r="H677" s="214">
        <v>20</v>
      </c>
      <c r="I677" s="215"/>
      <c r="J677" s="216">
        <f>ROUND(I677*H677,2)</f>
        <v>0</v>
      </c>
      <c r="K677" s="212" t="s">
        <v>219</v>
      </c>
      <c r="L677" s="44"/>
      <c r="M677" s="224" t="s">
        <v>1</v>
      </c>
      <c r="N677" s="225" t="s">
        <v>42</v>
      </c>
      <c r="O677" s="226"/>
      <c r="P677" s="227">
        <f>O677*H677</f>
        <v>0</v>
      </c>
      <c r="Q677" s="227">
        <v>0</v>
      </c>
      <c r="R677" s="227">
        <f>Q677*H677</f>
        <v>0</v>
      </c>
      <c r="S677" s="227">
        <v>0</v>
      </c>
      <c r="T677" s="228">
        <f>S677*H677</f>
        <v>0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221" t="s">
        <v>820</v>
      </c>
      <c r="AT677" s="221" t="s">
        <v>124</v>
      </c>
      <c r="AU677" s="221" t="s">
        <v>85</v>
      </c>
      <c r="AY677" s="17" t="s">
        <v>123</v>
      </c>
      <c r="BE677" s="222">
        <f>IF(N677="základní",J677,0)</f>
        <v>0</v>
      </c>
      <c r="BF677" s="222">
        <f>IF(N677="snížená",J677,0)</f>
        <v>0</v>
      </c>
      <c r="BG677" s="222">
        <f>IF(N677="zákl. přenesená",J677,0)</f>
        <v>0</v>
      </c>
      <c r="BH677" s="222">
        <f>IF(N677="sníž. přenesená",J677,0)</f>
        <v>0</v>
      </c>
      <c r="BI677" s="222">
        <f>IF(N677="nulová",J677,0)</f>
        <v>0</v>
      </c>
      <c r="BJ677" s="17" t="s">
        <v>85</v>
      </c>
      <c r="BK677" s="222">
        <f>ROUND(I677*H677,2)</f>
        <v>0</v>
      </c>
      <c r="BL677" s="17" t="s">
        <v>820</v>
      </c>
      <c r="BM677" s="221" t="s">
        <v>821</v>
      </c>
    </row>
    <row r="678" s="2" customFormat="1" ht="6.96" customHeight="1">
      <c r="A678" s="38"/>
      <c r="B678" s="66"/>
      <c r="C678" s="67"/>
      <c r="D678" s="67"/>
      <c r="E678" s="67"/>
      <c r="F678" s="67"/>
      <c r="G678" s="67"/>
      <c r="H678" s="67"/>
      <c r="I678" s="67"/>
      <c r="J678" s="67"/>
      <c r="K678" s="67"/>
      <c r="L678" s="44"/>
      <c r="M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</row>
  </sheetData>
  <sheetProtection sheet="1" autoFilter="0" formatColumns="0" formatRows="0" objects="1" scenarios="1" spinCount="100000" saltValue="oYI8gQSQYBPxu9PfIcOOxxrLW1pxmqEkm2DTX3025EL0McofwB2nq62qfyTCPS+w6aXdFtTEWEWOzmP3y3sI/g==" hashValue="8J5VW4IQ8yNWvyATN4oPD8UqTuuvTR7Z6FIdFdzIEOlTES7oDUJfb5hI14RUMOb8ShzkRWPH2783XWFB0cOMaQ==" algorithmName="SHA-512" password="CC35"/>
  <autoFilter ref="C134:K677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97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Stavební úpravy šaten, hokejový stadion, Tachov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ROUND((SUM(BE126:BE222)),  2)</f>
        <v>0</v>
      </c>
      <c r="G33" s="38"/>
      <c r="H33" s="38"/>
      <c r="I33" s="155">
        <v>0.20999999999999999</v>
      </c>
      <c r="J33" s="154">
        <f>ROUND(((SUM(BE126:BE222))*I33),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ROUND((SUM(BF126:BF222)),  2)</f>
        <v>0</v>
      </c>
      <c r="G34" s="38"/>
      <c r="H34" s="38"/>
      <c r="I34" s="155">
        <v>0.12</v>
      </c>
      <c r="J34" s="154">
        <f>ROUND(((SUM(BF126:BF222))*I34),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ROUND((SUM(BG126:BG222)),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ROUND((SUM(BH126:BH222)),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ROUND((SUM(BI126:BI222)),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Stavební úpravy šaten, hokejový stadion, Tachov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02 - ZTI, ÚT, VZT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Tachov</v>
      </c>
      <c r="G89" s="40"/>
      <c r="H89" s="40"/>
      <c r="I89" s="32" t="s">
        <v>22</v>
      </c>
      <c r="J89" s="79" t="str">
        <f>IF(J12="","",J12)</f>
        <v>18. 12. 2025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Sportovní zařízení města Tachov p.o.</v>
      </c>
      <c r="G91" s="40"/>
      <c r="H91" s="40"/>
      <c r="I91" s="32" t="s">
        <v>30</v>
      </c>
      <c r="J91" s="36" t="str">
        <f>E21</f>
        <v>ing.Pavel Kodýtek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Sadílek Ladislav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101</v>
      </c>
      <c r="D94" s="176"/>
      <c r="E94" s="176"/>
      <c r="F94" s="176"/>
      <c r="G94" s="176"/>
      <c r="H94" s="176"/>
      <c r="I94" s="176"/>
      <c r="J94" s="177" t="s">
        <v>102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103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104</v>
      </c>
    </row>
    <row r="97" s="9" customFormat="1" ht="24.96" customHeight="1">
      <c r="A97" s="9"/>
      <c r="B97" s="179"/>
      <c r="C97" s="180"/>
      <c r="D97" s="181" t="s">
        <v>195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9"/>
      <c r="C98" s="230"/>
      <c r="D98" s="231" t="s">
        <v>199</v>
      </c>
      <c r="E98" s="232"/>
      <c r="F98" s="232"/>
      <c r="G98" s="232"/>
      <c r="H98" s="232"/>
      <c r="I98" s="232"/>
      <c r="J98" s="233">
        <f>J128</f>
        <v>0</v>
      </c>
      <c r="K98" s="230"/>
      <c r="L98" s="234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9" customFormat="1" ht="24.96" customHeight="1">
      <c r="A99" s="9"/>
      <c r="B99" s="179"/>
      <c r="C99" s="180"/>
      <c r="D99" s="181" t="s">
        <v>201</v>
      </c>
      <c r="E99" s="182"/>
      <c r="F99" s="182"/>
      <c r="G99" s="182"/>
      <c r="H99" s="182"/>
      <c r="I99" s="182"/>
      <c r="J99" s="183">
        <f>J134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2" customFormat="1" ht="19.92" customHeight="1">
      <c r="A100" s="12"/>
      <c r="B100" s="229"/>
      <c r="C100" s="230"/>
      <c r="D100" s="231" t="s">
        <v>823</v>
      </c>
      <c r="E100" s="232"/>
      <c r="F100" s="232"/>
      <c r="G100" s="232"/>
      <c r="H100" s="232"/>
      <c r="I100" s="232"/>
      <c r="J100" s="233">
        <f>J135</f>
        <v>0</v>
      </c>
      <c r="K100" s="230"/>
      <c r="L100" s="234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29"/>
      <c r="C101" s="230"/>
      <c r="D101" s="231" t="s">
        <v>824</v>
      </c>
      <c r="E101" s="232"/>
      <c r="F101" s="232"/>
      <c r="G101" s="232"/>
      <c r="H101" s="232"/>
      <c r="I101" s="232"/>
      <c r="J101" s="233">
        <f>J149</f>
        <v>0</v>
      </c>
      <c r="K101" s="230"/>
      <c r="L101" s="234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29"/>
      <c r="C102" s="230"/>
      <c r="D102" s="231" t="s">
        <v>825</v>
      </c>
      <c r="E102" s="232"/>
      <c r="F102" s="232"/>
      <c r="G102" s="232"/>
      <c r="H102" s="232"/>
      <c r="I102" s="232"/>
      <c r="J102" s="233">
        <f>J159</f>
        <v>0</v>
      </c>
      <c r="K102" s="230"/>
      <c r="L102" s="2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12" customFormat="1" ht="19.92" customHeight="1">
      <c r="A103" s="12"/>
      <c r="B103" s="229"/>
      <c r="C103" s="230"/>
      <c r="D103" s="231" t="s">
        <v>826</v>
      </c>
      <c r="E103" s="232"/>
      <c r="F103" s="232"/>
      <c r="G103" s="232"/>
      <c r="H103" s="232"/>
      <c r="I103" s="232"/>
      <c r="J103" s="233">
        <f>J183</f>
        <v>0</v>
      </c>
      <c r="K103" s="230"/>
      <c r="L103" s="234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12" customFormat="1" ht="19.92" customHeight="1">
      <c r="A104" s="12"/>
      <c r="B104" s="229"/>
      <c r="C104" s="230"/>
      <c r="D104" s="231" t="s">
        <v>827</v>
      </c>
      <c r="E104" s="232"/>
      <c r="F104" s="232"/>
      <c r="G104" s="232"/>
      <c r="H104" s="232"/>
      <c r="I104" s="232"/>
      <c r="J104" s="233">
        <f>J188</f>
        <v>0</v>
      </c>
      <c r="K104" s="230"/>
      <c r="L104" s="234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12" customFormat="1" ht="19.92" customHeight="1">
      <c r="A105" s="12"/>
      <c r="B105" s="229"/>
      <c r="C105" s="230"/>
      <c r="D105" s="231" t="s">
        <v>828</v>
      </c>
      <c r="E105" s="232"/>
      <c r="F105" s="232"/>
      <c r="G105" s="232"/>
      <c r="H105" s="232"/>
      <c r="I105" s="232"/>
      <c r="J105" s="233">
        <f>J191</f>
        <v>0</v>
      </c>
      <c r="K105" s="230"/>
      <c r="L105" s="234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12" customFormat="1" ht="19.92" customHeight="1">
      <c r="A106" s="12"/>
      <c r="B106" s="229"/>
      <c r="C106" s="230"/>
      <c r="D106" s="231" t="s">
        <v>829</v>
      </c>
      <c r="E106" s="232"/>
      <c r="F106" s="232"/>
      <c r="G106" s="232"/>
      <c r="H106" s="232"/>
      <c r="I106" s="232"/>
      <c r="J106" s="233">
        <f>J202</f>
        <v>0</v>
      </c>
      <c r="K106" s="230"/>
      <c r="L106" s="234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108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4" t="str">
        <f>E7</f>
        <v>Stavební úpravy šaten, hokejový stadion, Tachov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98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 02 - ZTI, ÚT, VZT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Tachov</v>
      </c>
      <c r="G120" s="40"/>
      <c r="H120" s="40"/>
      <c r="I120" s="32" t="s">
        <v>22</v>
      </c>
      <c r="J120" s="79" t="str">
        <f>IF(J12="","",J12)</f>
        <v>18. 12. 2025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Sportovní zařízení města Tachov p.o.</v>
      </c>
      <c r="G122" s="40"/>
      <c r="H122" s="40"/>
      <c r="I122" s="32" t="s">
        <v>30</v>
      </c>
      <c r="J122" s="36" t="str">
        <f>E21</f>
        <v>ing.Pavel Kodýtek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33</v>
      </c>
      <c r="J123" s="36" t="str">
        <f>E24</f>
        <v>Sadílek Ladislav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0" customFormat="1" ht="29.28" customHeight="1">
      <c r="A125" s="185"/>
      <c r="B125" s="186"/>
      <c r="C125" s="187" t="s">
        <v>109</v>
      </c>
      <c r="D125" s="188" t="s">
        <v>62</v>
      </c>
      <c r="E125" s="188" t="s">
        <v>58</v>
      </c>
      <c r="F125" s="188" t="s">
        <v>59</v>
      </c>
      <c r="G125" s="188" t="s">
        <v>110</v>
      </c>
      <c r="H125" s="188" t="s">
        <v>111</v>
      </c>
      <c r="I125" s="188" t="s">
        <v>112</v>
      </c>
      <c r="J125" s="188" t="s">
        <v>102</v>
      </c>
      <c r="K125" s="189" t="s">
        <v>113</v>
      </c>
      <c r="L125" s="190"/>
      <c r="M125" s="100" t="s">
        <v>1</v>
      </c>
      <c r="N125" s="101" t="s">
        <v>41</v>
      </c>
      <c r="O125" s="101" t="s">
        <v>114</v>
      </c>
      <c r="P125" s="101" t="s">
        <v>115</v>
      </c>
      <c r="Q125" s="101" t="s">
        <v>116</v>
      </c>
      <c r="R125" s="101" t="s">
        <v>117</v>
      </c>
      <c r="S125" s="101" t="s">
        <v>118</v>
      </c>
      <c r="T125" s="102" t="s">
        <v>119</v>
      </c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</row>
    <row r="126" s="2" customFormat="1" ht="22.8" customHeight="1">
      <c r="A126" s="38"/>
      <c r="B126" s="39"/>
      <c r="C126" s="107" t="s">
        <v>120</v>
      </c>
      <c r="D126" s="40"/>
      <c r="E126" s="40"/>
      <c r="F126" s="40"/>
      <c r="G126" s="40"/>
      <c r="H126" s="40"/>
      <c r="I126" s="40"/>
      <c r="J126" s="191">
        <f>BK126</f>
        <v>0</v>
      </c>
      <c r="K126" s="40"/>
      <c r="L126" s="44"/>
      <c r="M126" s="103"/>
      <c r="N126" s="192"/>
      <c r="O126" s="104"/>
      <c r="P126" s="193">
        <f>P127+P134</f>
        <v>0</v>
      </c>
      <c r="Q126" s="104"/>
      <c r="R126" s="193">
        <f>R127+R134</f>
        <v>0.44322300000000003</v>
      </c>
      <c r="S126" s="104"/>
      <c r="T126" s="194">
        <f>T127+T134</f>
        <v>0.31905000000000006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76</v>
      </c>
      <c r="AU126" s="17" t="s">
        <v>104</v>
      </c>
      <c r="BK126" s="195">
        <f>BK127+BK134</f>
        <v>0</v>
      </c>
    </row>
    <row r="127" s="11" customFormat="1" ht="25.92" customHeight="1">
      <c r="A127" s="11"/>
      <c r="B127" s="196"/>
      <c r="C127" s="197"/>
      <c r="D127" s="198" t="s">
        <v>76</v>
      </c>
      <c r="E127" s="199" t="s">
        <v>214</v>
      </c>
      <c r="F127" s="199" t="s">
        <v>215</v>
      </c>
      <c r="G127" s="197"/>
      <c r="H127" s="197"/>
      <c r="I127" s="200"/>
      <c r="J127" s="201">
        <f>BK127</f>
        <v>0</v>
      </c>
      <c r="K127" s="197"/>
      <c r="L127" s="202"/>
      <c r="M127" s="203"/>
      <c r="N127" s="204"/>
      <c r="O127" s="204"/>
      <c r="P127" s="205">
        <f>P128</f>
        <v>0</v>
      </c>
      <c r="Q127" s="204"/>
      <c r="R127" s="205">
        <f>R128</f>
        <v>0</v>
      </c>
      <c r="S127" s="204"/>
      <c r="T127" s="206">
        <f>T128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07" t="s">
        <v>85</v>
      </c>
      <c r="AT127" s="208" t="s">
        <v>76</v>
      </c>
      <c r="AU127" s="208" t="s">
        <v>77</v>
      </c>
      <c r="AY127" s="207" t="s">
        <v>123</v>
      </c>
      <c r="BK127" s="209">
        <f>BK128</f>
        <v>0</v>
      </c>
    </row>
    <row r="128" s="11" customFormat="1" ht="22.8" customHeight="1">
      <c r="A128" s="11"/>
      <c r="B128" s="196"/>
      <c r="C128" s="197"/>
      <c r="D128" s="198" t="s">
        <v>76</v>
      </c>
      <c r="E128" s="235" t="s">
        <v>423</v>
      </c>
      <c r="F128" s="235" t="s">
        <v>424</v>
      </c>
      <c r="G128" s="197"/>
      <c r="H128" s="197"/>
      <c r="I128" s="200"/>
      <c r="J128" s="236">
        <f>BK128</f>
        <v>0</v>
      </c>
      <c r="K128" s="197"/>
      <c r="L128" s="202"/>
      <c r="M128" s="203"/>
      <c r="N128" s="204"/>
      <c r="O128" s="204"/>
      <c r="P128" s="205">
        <f>SUM(P129:P133)</f>
        <v>0</v>
      </c>
      <c r="Q128" s="204"/>
      <c r="R128" s="205">
        <f>SUM(R129:R133)</f>
        <v>0</v>
      </c>
      <c r="S128" s="204"/>
      <c r="T128" s="206">
        <f>SUM(T129:T133)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07" t="s">
        <v>85</v>
      </c>
      <c r="AT128" s="208" t="s">
        <v>76</v>
      </c>
      <c r="AU128" s="208" t="s">
        <v>85</v>
      </c>
      <c r="AY128" s="207" t="s">
        <v>123</v>
      </c>
      <c r="BK128" s="209">
        <f>SUM(BK129:BK133)</f>
        <v>0</v>
      </c>
    </row>
    <row r="129" s="2" customFormat="1" ht="24.15" customHeight="1">
      <c r="A129" s="38"/>
      <c r="B129" s="39"/>
      <c r="C129" s="210" t="s">
        <v>85</v>
      </c>
      <c r="D129" s="210" t="s">
        <v>124</v>
      </c>
      <c r="E129" s="211" t="s">
        <v>426</v>
      </c>
      <c r="F129" s="212" t="s">
        <v>427</v>
      </c>
      <c r="G129" s="213" t="s">
        <v>428</v>
      </c>
      <c r="H129" s="214">
        <v>0.31900000000000001</v>
      </c>
      <c r="I129" s="215"/>
      <c r="J129" s="216">
        <f>ROUND(I129*H129,2)</f>
        <v>0</v>
      </c>
      <c r="K129" s="212" t="s">
        <v>219</v>
      </c>
      <c r="L129" s="44"/>
      <c r="M129" s="217" t="s">
        <v>1</v>
      </c>
      <c r="N129" s="218" t="s">
        <v>42</v>
      </c>
      <c r="O129" s="91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1" t="s">
        <v>128</v>
      </c>
      <c r="AT129" s="221" t="s">
        <v>124</v>
      </c>
      <c r="AU129" s="221" t="s">
        <v>87</v>
      </c>
      <c r="AY129" s="17" t="s">
        <v>123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7" t="s">
        <v>85</v>
      </c>
      <c r="BK129" s="222">
        <f>ROUND(I129*H129,2)</f>
        <v>0</v>
      </c>
      <c r="BL129" s="17" t="s">
        <v>128</v>
      </c>
      <c r="BM129" s="221" t="s">
        <v>830</v>
      </c>
    </row>
    <row r="130" s="2" customFormat="1" ht="24.15" customHeight="1">
      <c r="A130" s="38"/>
      <c r="B130" s="39"/>
      <c r="C130" s="210" t="s">
        <v>87</v>
      </c>
      <c r="D130" s="210" t="s">
        <v>124</v>
      </c>
      <c r="E130" s="211" t="s">
        <v>431</v>
      </c>
      <c r="F130" s="212" t="s">
        <v>432</v>
      </c>
      <c r="G130" s="213" t="s">
        <v>428</v>
      </c>
      <c r="H130" s="214">
        <v>0.31900000000000001</v>
      </c>
      <c r="I130" s="215"/>
      <c r="J130" s="216">
        <f>ROUND(I130*H130,2)</f>
        <v>0</v>
      </c>
      <c r="K130" s="212" t="s">
        <v>219</v>
      </c>
      <c r="L130" s="44"/>
      <c r="M130" s="217" t="s">
        <v>1</v>
      </c>
      <c r="N130" s="218" t="s">
        <v>42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128</v>
      </c>
      <c r="AT130" s="221" t="s">
        <v>124</v>
      </c>
      <c r="AU130" s="221" t="s">
        <v>87</v>
      </c>
      <c r="AY130" s="17" t="s">
        <v>123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85</v>
      </c>
      <c r="BK130" s="222">
        <f>ROUND(I130*H130,2)</f>
        <v>0</v>
      </c>
      <c r="BL130" s="17" t="s">
        <v>128</v>
      </c>
      <c r="BM130" s="221" t="s">
        <v>831</v>
      </c>
    </row>
    <row r="131" s="2" customFormat="1" ht="24.15" customHeight="1">
      <c r="A131" s="38"/>
      <c r="B131" s="39"/>
      <c r="C131" s="210" t="s">
        <v>132</v>
      </c>
      <c r="D131" s="210" t="s">
        <v>124</v>
      </c>
      <c r="E131" s="211" t="s">
        <v>435</v>
      </c>
      <c r="F131" s="212" t="s">
        <v>436</v>
      </c>
      <c r="G131" s="213" t="s">
        <v>428</v>
      </c>
      <c r="H131" s="214">
        <v>7.9749999999999996</v>
      </c>
      <c r="I131" s="215"/>
      <c r="J131" s="216">
        <f>ROUND(I131*H131,2)</f>
        <v>0</v>
      </c>
      <c r="K131" s="212" t="s">
        <v>219</v>
      </c>
      <c r="L131" s="44"/>
      <c r="M131" s="217" t="s">
        <v>1</v>
      </c>
      <c r="N131" s="218" t="s">
        <v>42</v>
      </c>
      <c r="O131" s="91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1" t="s">
        <v>128</v>
      </c>
      <c r="AT131" s="221" t="s">
        <v>124</v>
      </c>
      <c r="AU131" s="221" t="s">
        <v>87</v>
      </c>
      <c r="AY131" s="17" t="s">
        <v>123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7" t="s">
        <v>85</v>
      </c>
      <c r="BK131" s="222">
        <f>ROUND(I131*H131,2)</f>
        <v>0</v>
      </c>
      <c r="BL131" s="17" t="s">
        <v>128</v>
      </c>
      <c r="BM131" s="221" t="s">
        <v>832</v>
      </c>
    </row>
    <row r="132" s="14" customFormat="1">
      <c r="A132" s="14"/>
      <c r="B132" s="248"/>
      <c r="C132" s="249"/>
      <c r="D132" s="239" t="s">
        <v>221</v>
      </c>
      <c r="E132" s="249"/>
      <c r="F132" s="251" t="s">
        <v>833</v>
      </c>
      <c r="G132" s="249"/>
      <c r="H132" s="252">
        <v>7.9749999999999996</v>
      </c>
      <c r="I132" s="253"/>
      <c r="J132" s="249"/>
      <c r="K132" s="249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221</v>
      </c>
      <c r="AU132" s="258" t="s">
        <v>87</v>
      </c>
      <c r="AV132" s="14" t="s">
        <v>87</v>
      </c>
      <c r="AW132" s="14" t="s">
        <v>4</v>
      </c>
      <c r="AX132" s="14" t="s">
        <v>85</v>
      </c>
      <c r="AY132" s="258" t="s">
        <v>123</v>
      </c>
    </row>
    <row r="133" s="2" customFormat="1" ht="33" customHeight="1">
      <c r="A133" s="38"/>
      <c r="B133" s="39"/>
      <c r="C133" s="210" t="s">
        <v>128</v>
      </c>
      <c r="D133" s="210" t="s">
        <v>124</v>
      </c>
      <c r="E133" s="211" t="s">
        <v>834</v>
      </c>
      <c r="F133" s="212" t="s">
        <v>835</v>
      </c>
      <c r="G133" s="213" t="s">
        <v>428</v>
      </c>
      <c r="H133" s="214">
        <v>0.31900000000000001</v>
      </c>
      <c r="I133" s="215"/>
      <c r="J133" s="216">
        <f>ROUND(I133*H133,2)</f>
        <v>0</v>
      </c>
      <c r="K133" s="212" t="s">
        <v>219</v>
      </c>
      <c r="L133" s="44"/>
      <c r="M133" s="217" t="s">
        <v>1</v>
      </c>
      <c r="N133" s="218" t="s">
        <v>42</v>
      </c>
      <c r="O133" s="91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128</v>
      </c>
      <c r="AT133" s="221" t="s">
        <v>124</v>
      </c>
      <c r="AU133" s="221" t="s">
        <v>87</v>
      </c>
      <c r="AY133" s="17" t="s">
        <v>123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85</v>
      </c>
      <c r="BK133" s="222">
        <f>ROUND(I133*H133,2)</f>
        <v>0</v>
      </c>
      <c r="BL133" s="17" t="s">
        <v>128</v>
      </c>
      <c r="BM133" s="221" t="s">
        <v>836</v>
      </c>
    </row>
    <row r="134" s="11" customFormat="1" ht="25.92" customHeight="1">
      <c r="A134" s="11"/>
      <c r="B134" s="196"/>
      <c r="C134" s="197"/>
      <c r="D134" s="198" t="s">
        <v>76</v>
      </c>
      <c r="E134" s="199" t="s">
        <v>449</v>
      </c>
      <c r="F134" s="199" t="s">
        <v>450</v>
      </c>
      <c r="G134" s="197"/>
      <c r="H134" s="197"/>
      <c r="I134" s="200"/>
      <c r="J134" s="201">
        <f>BK134</f>
        <v>0</v>
      </c>
      <c r="K134" s="197"/>
      <c r="L134" s="202"/>
      <c r="M134" s="203"/>
      <c r="N134" s="204"/>
      <c r="O134" s="204"/>
      <c r="P134" s="205">
        <f>P135+P149+P159+P183+P188+P191+P202</f>
        <v>0</v>
      </c>
      <c r="Q134" s="204"/>
      <c r="R134" s="205">
        <f>R135+R149+R159+R183+R188+R191+R202</f>
        <v>0.44322300000000003</v>
      </c>
      <c r="S134" s="204"/>
      <c r="T134" s="206">
        <f>T135+T149+T159+T183+T188+T191+T202</f>
        <v>0.31905000000000006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7" t="s">
        <v>87</v>
      </c>
      <c r="AT134" s="208" t="s">
        <v>76</v>
      </c>
      <c r="AU134" s="208" t="s">
        <v>77</v>
      </c>
      <c r="AY134" s="207" t="s">
        <v>123</v>
      </c>
      <c r="BK134" s="209">
        <f>BK135+BK149+BK159+BK183+BK188+BK191+BK202</f>
        <v>0</v>
      </c>
    </row>
    <row r="135" s="11" customFormat="1" ht="22.8" customHeight="1">
      <c r="A135" s="11"/>
      <c r="B135" s="196"/>
      <c r="C135" s="197"/>
      <c r="D135" s="198" t="s">
        <v>76</v>
      </c>
      <c r="E135" s="235" t="s">
        <v>837</v>
      </c>
      <c r="F135" s="235" t="s">
        <v>838</v>
      </c>
      <c r="G135" s="197"/>
      <c r="H135" s="197"/>
      <c r="I135" s="200"/>
      <c r="J135" s="236">
        <f>BK135</f>
        <v>0</v>
      </c>
      <c r="K135" s="197"/>
      <c r="L135" s="202"/>
      <c r="M135" s="203"/>
      <c r="N135" s="204"/>
      <c r="O135" s="204"/>
      <c r="P135" s="205">
        <f>SUM(P136:P148)</f>
        <v>0</v>
      </c>
      <c r="Q135" s="204"/>
      <c r="R135" s="205">
        <f>SUM(R136:R148)</f>
        <v>0.018970000000000001</v>
      </c>
      <c r="S135" s="204"/>
      <c r="T135" s="206">
        <f>SUM(T136:T148)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207" t="s">
        <v>87</v>
      </c>
      <c r="AT135" s="208" t="s">
        <v>76</v>
      </c>
      <c r="AU135" s="208" t="s">
        <v>85</v>
      </c>
      <c r="AY135" s="207" t="s">
        <v>123</v>
      </c>
      <c r="BK135" s="209">
        <f>SUM(BK136:BK148)</f>
        <v>0</v>
      </c>
    </row>
    <row r="136" s="2" customFormat="1" ht="16.5" customHeight="1">
      <c r="A136" s="38"/>
      <c r="B136" s="39"/>
      <c r="C136" s="210" t="s">
        <v>139</v>
      </c>
      <c r="D136" s="210" t="s">
        <v>124</v>
      </c>
      <c r="E136" s="211" t="s">
        <v>839</v>
      </c>
      <c r="F136" s="212" t="s">
        <v>840</v>
      </c>
      <c r="G136" s="213" t="s">
        <v>234</v>
      </c>
      <c r="H136" s="214">
        <v>2</v>
      </c>
      <c r="I136" s="215"/>
      <c r="J136" s="216">
        <f>ROUND(I136*H136,2)</f>
        <v>0</v>
      </c>
      <c r="K136" s="212" t="s">
        <v>219</v>
      </c>
      <c r="L136" s="44"/>
      <c r="M136" s="217" t="s">
        <v>1</v>
      </c>
      <c r="N136" s="218" t="s">
        <v>42</v>
      </c>
      <c r="O136" s="91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151</v>
      </c>
      <c r="AT136" s="221" t="s">
        <v>124</v>
      </c>
      <c r="AU136" s="221" t="s">
        <v>87</v>
      </c>
      <c r="AY136" s="17" t="s">
        <v>123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85</v>
      </c>
      <c r="BK136" s="222">
        <f>ROUND(I136*H136,2)</f>
        <v>0</v>
      </c>
      <c r="BL136" s="17" t="s">
        <v>151</v>
      </c>
      <c r="BM136" s="221" t="s">
        <v>841</v>
      </c>
    </row>
    <row r="137" s="2" customFormat="1" ht="16.5" customHeight="1">
      <c r="A137" s="38"/>
      <c r="B137" s="39"/>
      <c r="C137" s="210" t="s">
        <v>135</v>
      </c>
      <c r="D137" s="210" t="s">
        <v>124</v>
      </c>
      <c r="E137" s="211" t="s">
        <v>842</v>
      </c>
      <c r="F137" s="212" t="s">
        <v>843</v>
      </c>
      <c r="G137" s="213" t="s">
        <v>234</v>
      </c>
      <c r="H137" s="214">
        <v>4</v>
      </c>
      <c r="I137" s="215"/>
      <c r="J137" s="216">
        <f>ROUND(I137*H137,2)</f>
        <v>0</v>
      </c>
      <c r="K137" s="212" t="s">
        <v>219</v>
      </c>
      <c r="L137" s="44"/>
      <c r="M137" s="217" t="s">
        <v>1</v>
      </c>
      <c r="N137" s="218" t="s">
        <v>42</v>
      </c>
      <c r="O137" s="91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2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1" t="s">
        <v>151</v>
      </c>
      <c r="AT137" s="221" t="s">
        <v>124</v>
      </c>
      <c r="AU137" s="221" t="s">
        <v>87</v>
      </c>
      <c r="AY137" s="17" t="s">
        <v>123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7" t="s">
        <v>85</v>
      </c>
      <c r="BK137" s="222">
        <f>ROUND(I137*H137,2)</f>
        <v>0</v>
      </c>
      <c r="BL137" s="17" t="s">
        <v>151</v>
      </c>
      <c r="BM137" s="221" t="s">
        <v>844</v>
      </c>
    </row>
    <row r="138" s="2" customFormat="1" ht="16.5" customHeight="1">
      <c r="A138" s="38"/>
      <c r="B138" s="39"/>
      <c r="C138" s="210" t="s">
        <v>145</v>
      </c>
      <c r="D138" s="210" t="s">
        <v>124</v>
      </c>
      <c r="E138" s="211" t="s">
        <v>845</v>
      </c>
      <c r="F138" s="212" t="s">
        <v>846</v>
      </c>
      <c r="G138" s="213" t="s">
        <v>234</v>
      </c>
      <c r="H138" s="214">
        <v>1</v>
      </c>
      <c r="I138" s="215"/>
      <c r="J138" s="216">
        <f>ROUND(I138*H138,2)</f>
        <v>0</v>
      </c>
      <c r="K138" s="212" t="s">
        <v>219</v>
      </c>
      <c r="L138" s="44"/>
      <c r="M138" s="217" t="s">
        <v>1</v>
      </c>
      <c r="N138" s="218" t="s">
        <v>42</v>
      </c>
      <c r="O138" s="91"/>
      <c r="P138" s="219">
        <f>O138*H138</f>
        <v>0</v>
      </c>
      <c r="Q138" s="219">
        <v>0.00089999999999999998</v>
      </c>
      <c r="R138" s="219">
        <f>Q138*H138</f>
        <v>0.00089999999999999998</v>
      </c>
      <c r="S138" s="219">
        <v>0</v>
      </c>
      <c r="T138" s="22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1" t="s">
        <v>151</v>
      </c>
      <c r="AT138" s="221" t="s">
        <v>124</v>
      </c>
      <c r="AU138" s="221" t="s">
        <v>87</v>
      </c>
      <c r="AY138" s="17" t="s">
        <v>123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7" t="s">
        <v>85</v>
      </c>
      <c r="BK138" s="222">
        <f>ROUND(I138*H138,2)</f>
        <v>0</v>
      </c>
      <c r="BL138" s="17" t="s">
        <v>151</v>
      </c>
      <c r="BM138" s="221" t="s">
        <v>847</v>
      </c>
    </row>
    <row r="139" s="2" customFormat="1" ht="16.5" customHeight="1">
      <c r="A139" s="38"/>
      <c r="B139" s="39"/>
      <c r="C139" s="210" t="s">
        <v>138</v>
      </c>
      <c r="D139" s="210" t="s">
        <v>124</v>
      </c>
      <c r="E139" s="211" t="s">
        <v>848</v>
      </c>
      <c r="F139" s="212" t="s">
        <v>849</v>
      </c>
      <c r="G139" s="213" t="s">
        <v>234</v>
      </c>
      <c r="H139" s="214">
        <v>2</v>
      </c>
      <c r="I139" s="215"/>
      <c r="J139" s="216">
        <f>ROUND(I139*H139,2)</f>
        <v>0</v>
      </c>
      <c r="K139" s="212" t="s">
        <v>219</v>
      </c>
      <c r="L139" s="44"/>
      <c r="M139" s="217" t="s">
        <v>1</v>
      </c>
      <c r="N139" s="218" t="s">
        <v>42</v>
      </c>
      <c r="O139" s="91"/>
      <c r="P139" s="219">
        <f>O139*H139</f>
        <v>0</v>
      </c>
      <c r="Q139" s="219">
        <v>0.0017899999999999999</v>
      </c>
      <c r="R139" s="219">
        <f>Q139*H139</f>
        <v>0.0035799999999999998</v>
      </c>
      <c r="S139" s="219">
        <v>0</v>
      </c>
      <c r="T139" s="22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1" t="s">
        <v>151</v>
      </c>
      <c r="AT139" s="221" t="s">
        <v>124</v>
      </c>
      <c r="AU139" s="221" t="s">
        <v>87</v>
      </c>
      <c r="AY139" s="17" t="s">
        <v>123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7" t="s">
        <v>85</v>
      </c>
      <c r="BK139" s="222">
        <f>ROUND(I139*H139,2)</f>
        <v>0</v>
      </c>
      <c r="BL139" s="17" t="s">
        <v>151</v>
      </c>
      <c r="BM139" s="221" t="s">
        <v>850</v>
      </c>
    </row>
    <row r="140" s="2" customFormat="1" ht="16.5" customHeight="1">
      <c r="A140" s="38"/>
      <c r="B140" s="39"/>
      <c r="C140" s="210" t="s">
        <v>152</v>
      </c>
      <c r="D140" s="210" t="s">
        <v>124</v>
      </c>
      <c r="E140" s="211" t="s">
        <v>851</v>
      </c>
      <c r="F140" s="212" t="s">
        <v>852</v>
      </c>
      <c r="G140" s="213" t="s">
        <v>127</v>
      </c>
      <c r="H140" s="214">
        <v>4</v>
      </c>
      <c r="I140" s="215"/>
      <c r="J140" s="216">
        <f>ROUND(I140*H140,2)</f>
        <v>0</v>
      </c>
      <c r="K140" s="212" t="s">
        <v>219</v>
      </c>
      <c r="L140" s="44"/>
      <c r="M140" s="217" t="s">
        <v>1</v>
      </c>
      <c r="N140" s="218" t="s">
        <v>42</v>
      </c>
      <c r="O140" s="91"/>
      <c r="P140" s="219">
        <f>O140*H140</f>
        <v>0</v>
      </c>
      <c r="Q140" s="219">
        <v>0.0012999999999999999</v>
      </c>
      <c r="R140" s="219">
        <f>Q140*H140</f>
        <v>0.0051999999999999998</v>
      </c>
      <c r="S140" s="219">
        <v>0</v>
      </c>
      <c r="T140" s="22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1" t="s">
        <v>151</v>
      </c>
      <c r="AT140" s="221" t="s">
        <v>124</v>
      </c>
      <c r="AU140" s="221" t="s">
        <v>87</v>
      </c>
      <c r="AY140" s="17" t="s">
        <v>123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7" t="s">
        <v>85</v>
      </c>
      <c r="BK140" s="222">
        <f>ROUND(I140*H140,2)</f>
        <v>0</v>
      </c>
      <c r="BL140" s="17" t="s">
        <v>151</v>
      </c>
      <c r="BM140" s="221" t="s">
        <v>853</v>
      </c>
    </row>
    <row r="141" s="2" customFormat="1" ht="16.5" customHeight="1">
      <c r="A141" s="38"/>
      <c r="B141" s="39"/>
      <c r="C141" s="210" t="s">
        <v>142</v>
      </c>
      <c r="D141" s="210" t="s">
        <v>124</v>
      </c>
      <c r="E141" s="211" t="s">
        <v>854</v>
      </c>
      <c r="F141" s="212" t="s">
        <v>855</v>
      </c>
      <c r="G141" s="213" t="s">
        <v>127</v>
      </c>
      <c r="H141" s="214">
        <v>2</v>
      </c>
      <c r="I141" s="215"/>
      <c r="J141" s="216">
        <f>ROUND(I141*H141,2)</f>
        <v>0</v>
      </c>
      <c r="K141" s="212" t="s">
        <v>219</v>
      </c>
      <c r="L141" s="44"/>
      <c r="M141" s="217" t="s">
        <v>1</v>
      </c>
      <c r="N141" s="218" t="s">
        <v>42</v>
      </c>
      <c r="O141" s="91"/>
      <c r="P141" s="219">
        <f>O141*H141</f>
        <v>0</v>
      </c>
      <c r="Q141" s="219">
        <v>0.00040000000000000002</v>
      </c>
      <c r="R141" s="219">
        <f>Q141*H141</f>
        <v>0.00080000000000000004</v>
      </c>
      <c r="S141" s="219">
        <v>0</v>
      </c>
      <c r="T141" s="22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1" t="s">
        <v>151</v>
      </c>
      <c r="AT141" s="221" t="s">
        <v>124</v>
      </c>
      <c r="AU141" s="221" t="s">
        <v>87</v>
      </c>
      <c r="AY141" s="17" t="s">
        <v>123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7" t="s">
        <v>85</v>
      </c>
      <c r="BK141" s="222">
        <f>ROUND(I141*H141,2)</f>
        <v>0</v>
      </c>
      <c r="BL141" s="17" t="s">
        <v>151</v>
      </c>
      <c r="BM141" s="221" t="s">
        <v>856</v>
      </c>
    </row>
    <row r="142" s="14" customFormat="1">
      <c r="A142" s="14"/>
      <c r="B142" s="248"/>
      <c r="C142" s="249"/>
      <c r="D142" s="239" t="s">
        <v>221</v>
      </c>
      <c r="E142" s="250" t="s">
        <v>1</v>
      </c>
      <c r="F142" s="251" t="s">
        <v>87</v>
      </c>
      <c r="G142" s="249"/>
      <c r="H142" s="252">
        <v>2</v>
      </c>
      <c r="I142" s="253"/>
      <c r="J142" s="249"/>
      <c r="K142" s="249"/>
      <c r="L142" s="254"/>
      <c r="M142" s="255"/>
      <c r="N142" s="256"/>
      <c r="O142" s="256"/>
      <c r="P142" s="256"/>
      <c r="Q142" s="256"/>
      <c r="R142" s="256"/>
      <c r="S142" s="256"/>
      <c r="T142" s="25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8" t="s">
        <v>221</v>
      </c>
      <c r="AU142" s="258" t="s">
        <v>87</v>
      </c>
      <c r="AV142" s="14" t="s">
        <v>87</v>
      </c>
      <c r="AW142" s="14" t="s">
        <v>32</v>
      </c>
      <c r="AX142" s="14" t="s">
        <v>85</v>
      </c>
      <c r="AY142" s="258" t="s">
        <v>123</v>
      </c>
    </row>
    <row r="143" s="2" customFormat="1" ht="16.5" customHeight="1">
      <c r="A143" s="38"/>
      <c r="B143" s="39"/>
      <c r="C143" s="210" t="s">
        <v>160</v>
      </c>
      <c r="D143" s="210" t="s">
        <v>124</v>
      </c>
      <c r="E143" s="211" t="s">
        <v>857</v>
      </c>
      <c r="F143" s="212" t="s">
        <v>858</v>
      </c>
      <c r="G143" s="213" t="s">
        <v>127</v>
      </c>
      <c r="H143" s="214">
        <v>6.5</v>
      </c>
      <c r="I143" s="215"/>
      <c r="J143" s="216">
        <f>ROUND(I143*H143,2)</f>
        <v>0</v>
      </c>
      <c r="K143" s="212" t="s">
        <v>219</v>
      </c>
      <c r="L143" s="44"/>
      <c r="M143" s="217" t="s">
        <v>1</v>
      </c>
      <c r="N143" s="218" t="s">
        <v>42</v>
      </c>
      <c r="O143" s="91"/>
      <c r="P143" s="219">
        <f>O143*H143</f>
        <v>0</v>
      </c>
      <c r="Q143" s="219">
        <v>0.00050000000000000001</v>
      </c>
      <c r="R143" s="219">
        <f>Q143*H143</f>
        <v>0.0032500000000000003</v>
      </c>
      <c r="S143" s="219">
        <v>0</v>
      </c>
      <c r="T143" s="22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1" t="s">
        <v>151</v>
      </c>
      <c r="AT143" s="221" t="s">
        <v>124</v>
      </c>
      <c r="AU143" s="221" t="s">
        <v>87</v>
      </c>
      <c r="AY143" s="17" t="s">
        <v>123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7" t="s">
        <v>85</v>
      </c>
      <c r="BK143" s="222">
        <f>ROUND(I143*H143,2)</f>
        <v>0</v>
      </c>
      <c r="BL143" s="17" t="s">
        <v>151</v>
      </c>
      <c r="BM143" s="221" t="s">
        <v>859</v>
      </c>
    </row>
    <row r="144" s="14" customFormat="1">
      <c r="A144" s="14"/>
      <c r="B144" s="248"/>
      <c r="C144" s="249"/>
      <c r="D144" s="239" t="s">
        <v>221</v>
      </c>
      <c r="E144" s="250" t="s">
        <v>1</v>
      </c>
      <c r="F144" s="251" t="s">
        <v>860</v>
      </c>
      <c r="G144" s="249"/>
      <c r="H144" s="252">
        <v>6.5</v>
      </c>
      <c r="I144" s="253"/>
      <c r="J144" s="249"/>
      <c r="K144" s="249"/>
      <c r="L144" s="254"/>
      <c r="M144" s="255"/>
      <c r="N144" s="256"/>
      <c r="O144" s="256"/>
      <c r="P144" s="256"/>
      <c r="Q144" s="256"/>
      <c r="R144" s="256"/>
      <c r="S144" s="256"/>
      <c r="T144" s="25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8" t="s">
        <v>221</v>
      </c>
      <c r="AU144" s="258" t="s">
        <v>87</v>
      </c>
      <c r="AV144" s="14" t="s">
        <v>87</v>
      </c>
      <c r="AW144" s="14" t="s">
        <v>32</v>
      </c>
      <c r="AX144" s="14" t="s">
        <v>85</v>
      </c>
      <c r="AY144" s="258" t="s">
        <v>123</v>
      </c>
    </row>
    <row r="145" s="2" customFormat="1" ht="16.5" customHeight="1">
      <c r="A145" s="38"/>
      <c r="B145" s="39"/>
      <c r="C145" s="210" t="s">
        <v>8</v>
      </c>
      <c r="D145" s="210" t="s">
        <v>124</v>
      </c>
      <c r="E145" s="211" t="s">
        <v>861</v>
      </c>
      <c r="F145" s="212" t="s">
        <v>862</v>
      </c>
      <c r="G145" s="213" t="s">
        <v>127</v>
      </c>
      <c r="H145" s="214">
        <v>3</v>
      </c>
      <c r="I145" s="215"/>
      <c r="J145" s="216">
        <f>ROUND(I145*H145,2)</f>
        <v>0</v>
      </c>
      <c r="K145" s="212" t="s">
        <v>219</v>
      </c>
      <c r="L145" s="44"/>
      <c r="M145" s="217" t="s">
        <v>1</v>
      </c>
      <c r="N145" s="218" t="s">
        <v>42</v>
      </c>
      <c r="O145" s="91"/>
      <c r="P145" s="219">
        <f>O145*H145</f>
        <v>0</v>
      </c>
      <c r="Q145" s="219">
        <v>0.00076000000000000004</v>
      </c>
      <c r="R145" s="219">
        <f>Q145*H145</f>
        <v>0.0022799999999999999</v>
      </c>
      <c r="S145" s="219">
        <v>0</v>
      </c>
      <c r="T145" s="22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1" t="s">
        <v>151</v>
      </c>
      <c r="AT145" s="221" t="s">
        <v>124</v>
      </c>
      <c r="AU145" s="221" t="s">
        <v>87</v>
      </c>
      <c r="AY145" s="17" t="s">
        <v>123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7" t="s">
        <v>85</v>
      </c>
      <c r="BK145" s="222">
        <f>ROUND(I145*H145,2)</f>
        <v>0</v>
      </c>
      <c r="BL145" s="17" t="s">
        <v>151</v>
      </c>
      <c r="BM145" s="221" t="s">
        <v>863</v>
      </c>
    </row>
    <row r="146" s="14" customFormat="1">
      <c r="A146" s="14"/>
      <c r="B146" s="248"/>
      <c r="C146" s="249"/>
      <c r="D146" s="239" t="s">
        <v>221</v>
      </c>
      <c r="E146" s="250" t="s">
        <v>1</v>
      </c>
      <c r="F146" s="251" t="s">
        <v>864</v>
      </c>
      <c r="G146" s="249"/>
      <c r="H146" s="252">
        <v>3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8" t="s">
        <v>221</v>
      </c>
      <c r="AU146" s="258" t="s">
        <v>87</v>
      </c>
      <c r="AV146" s="14" t="s">
        <v>87</v>
      </c>
      <c r="AW146" s="14" t="s">
        <v>32</v>
      </c>
      <c r="AX146" s="14" t="s">
        <v>85</v>
      </c>
      <c r="AY146" s="258" t="s">
        <v>123</v>
      </c>
    </row>
    <row r="147" s="2" customFormat="1" ht="24.15" customHeight="1">
      <c r="A147" s="38"/>
      <c r="B147" s="39"/>
      <c r="C147" s="210" t="s">
        <v>169</v>
      </c>
      <c r="D147" s="210" t="s">
        <v>124</v>
      </c>
      <c r="E147" s="211" t="s">
        <v>865</v>
      </c>
      <c r="F147" s="212" t="s">
        <v>866</v>
      </c>
      <c r="G147" s="213" t="s">
        <v>234</v>
      </c>
      <c r="H147" s="214">
        <v>2</v>
      </c>
      <c r="I147" s="215"/>
      <c r="J147" s="216">
        <f>ROUND(I147*H147,2)</f>
        <v>0</v>
      </c>
      <c r="K147" s="212" t="s">
        <v>219</v>
      </c>
      <c r="L147" s="44"/>
      <c r="M147" s="217" t="s">
        <v>1</v>
      </c>
      <c r="N147" s="218" t="s">
        <v>42</v>
      </c>
      <c r="O147" s="91"/>
      <c r="P147" s="219">
        <f>O147*H147</f>
        <v>0</v>
      </c>
      <c r="Q147" s="219">
        <v>0.00148</v>
      </c>
      <c r="R147" s="219">
        <f>Q147*H147</f>
        <v>0.00296</v>
      </c>
      <c r="S147" s="219">
        <v>0</v>
      </c>
      <c r="T147" s="22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1" t="s">
        <v>151</v>
      </c>
      <c r="AT147" s="221" t="s">
        <v>124</v>
      </c>
      <c r="AU147" s="221" t="s">
        <v>87</v>
      </c>
      <c r="AY147" s="17" t="s">
        <v>123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7" t="s">
        <v>85</v>
      </c>
      <c r="BK147" s="222">
        <f>ROUND(I147*H147,2)</f>
        <v>0</v>
      </c>
      <c r="BL147" s="17" t="s">
        <v>151</v>
      </c>
      <c r="BM147" s="221" t="s">
        <v>867</v>
      </c>
    </row>
    <row r="148" s="2" customFormat="1" ht="24.15" customHeight="1">
      <c r="A148" s="38"/>
      <c r="B148" s="39"/>
      <c r="C148" s="210" t="s">
        <v>148</v>
      </c>
      <c r="D148" s="210" t="s">
        <v>124</v>
      </c>
      <c r="E148" s="211" t="s">
        <v>868</v>
      </c>
      <c r="F148" s="212" t="s">
        <v>869</v>
      </c>
      <c r="G148" s="213" t="s">
        <v>428</v>
      </c>
      <c r="H148" s="214">
        <v>0.019</v>
      </c>
      <c r="I148" s="215"/>
      <c r="J148" s="216">
        <f>ROUND(I148*H148,2)</f>
        <v>0</v>
      </c>
      <c r="K148" s="212" t="s">
        <v>219</v>
      </c>
      <c r="L148" s="44"/>
      <c r="M148" s="217" t="s">
        <v>1</v>
      </c>
      <c r="N148" s="218" t="s">
        <v>42</v>
      </c>
      <c r="O148" s="91"/>
      <c r="P148" s="219">
        <f>O148*H148</f>
        <v>0</v>
      </c>
      <c r="Q148" s="219">
        <v>0</v>
      </c>
      <c r="R148" s="219">
        <f>Q148*H148</f>
        <v>0</v>
      </c>
      <c r="S148" s="219">
        <v>0</v>
      </c>
      <c r="T148" s="22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1" t="s">
        <v>151</v>
      </c>
      <c r="AT148" s="221" t="s">
        <v>124</v>
      </c>
      <c r="AU148" s="221" t="s">
        <v>87</v>
      </c>
      <c r="AY148" s="17" t="s">
        <v>123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7" t="s">
        <v>85</v>
      </c>
      <c r="BK148" s="222">
        <f>ROUND(I148*H148,2)</f>
        <v>0</v>
      </c>
      <c r="BL148" s="17" t="s">
        <v>151</v>
      </c>
      <c r="BM148" s="221" t="s">
        <v>870</v>
      </c>
    </row>
    <row r="149" s="11" customFormat="1" ht="22.8" customHeight="1">
      <c r="A149" s="11"/>
      <c r="B149" s="196"/>
      <c r="C149" s="197"/>
      <c r="D149" s="198" t="s">
        <v>76</v>
      </c>
      <c r="E149" s="235" t="s">
        <v>871</v>
      </c>
      <c r="F149" s="235" t="s">
        <v>872</v>
      </c>
      <c r="G149" s="197"/>
      <c r="H149" s="197"/>
      <c r="I149" s="200"/>
      <c r="J149" s="236">
        <f>BK149</f>
        <v>0</v>
      </c>
      <c r="K149" s="197"/>
      <c r="L149" s="202"/>
      <c r="M149" s="203"/>
      <c r="N149" s="204"/>
      <c r="O149" s="204"/>
      <c r="P149" s="205">
        <f>SUM(P150:P158)</f>
        <v>0</v>
      </c>
      <c r="Q149" s="204"/>
      <c r="R149" s="205">
        <f>SUM(R150:R158)</f>
        <v>0.048554999999999994</v>
      </c>
      <c r="S149" s="204"/>
      <c r="T149" s="206">
        <f>SUM(T150:T158)</f>
        <v>0.0014400000000000001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07" t="s">
        <v>87</v>
      </c>
      <c r="AT149" s="208" t="s">
        <v>76</v>
      </c>
      <c r="AU149" s="208" t="s">
        <v>85</v>
      </c>
      <c r="AY149" s="207" t="s">
        <v>123</v>
      </c>
      <c r="BK149" s="209">
        <f>SUM(BK150:BK158)</f>
        <v>0</v>
      </c>
    </row>
    <row r="150" s="2" customFormat="1" ht="24.15" customHeight="1">
      <c r="A150" s="38"/>
      <c r="B150" s="39"/>
      <c r="C150" s="210" t="s">
        <v>178</v>
      </c>
      <c r="D150" s="210" t="s">
        <v>124</v>
      </c>
      <c r="E150" s="211" t="s">
        <v>873</v>
      </c>
      <c r="F150" s="212" t="s">
        <v>874</v>
      </c>
      <c r="G150" s="213" t="s">
        <v>234</v>
      </c>
      <c r="H150" s="214">
        <v>4</v>
      </c>
      <c r="I150" s="215"/>
      <c r="J150" s="216">
        <f>ROUND(I150*H150,2)</f>
        <v>0</v>
      </c>
      <c r="K150" s="212" t="s">
        <v>219</v>
      </c>
      <c r="L150" s="44"/>
      <c r="M150" s="217" t="s">
        <v>1</v>
      </c>
      <c r="N150" s="218" t="s">
        <v>42</v>
      </c>
      <c r="O150" s="91"/>
      <c r="P150" s="219">
        <f>O150*H150</f>
        <v>0</v>
      </c>
      <c r="Q150" s="219">
        <v>2.0000000000000002E-05</v>
      </c>
      <c r="R150" s="219">
        <f>Q150*H150</f>
        <v>8.0000000000000007E-05</v>
      </c>
      <c r="S150" s="219">
        <v>0.00036000000000000002</v>
      </c>
      <c r="T150" s="220">
        <f>S150*H150</f>
        <v>0.0014400000000000001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1" t="s">
        <v>151</v>
      </c>
      <c r="AT150" s="221" t="s">
        <v>124</v>
      </c>
      <c r="AU150" s="221" t="s">
        <v>87</v>
      </c>
      <c r="AY150" s="17" t="s">
        <v>123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7" t="s">
        <v>85</v>
      </c>
      <c r="BK150" s="222">
        <f>ROUND(I150*H150,2)</f>
        <v>0</v>
      </c>
      <c r="BL150" s="17" t="s">
        <v>151</v>
      </c>
      <c r="BM150" s="221" t="s">
        <v>875</v>
      </c>
    </row>
    <row r="151" s="2" customFormat="1" ht="16.5" customHeight="1">
      <c r="A151" s="38"/>
      <c r="B151" s="39"/>
      <c r="C151" s="270" t="s">
        <v>151</v>
      </c>
      <c r="D151" s="270" t="s">
        <v>458</v>
      </c>
      <c r="E151" s="271" t="s">
        <v>876</v>
      </c>
      <c r="F151" s="272" t="s">
        <v>877</v>
      </c>
      <c r="G151" s="273" t="s">
        <v>234</v>
      </c>
      <c r="H151" s="274">
        <v>4</v>
      </c>
      <c r="I151" s="275"/>
      <c r="J151" s="276">
        <f>ROUND(I151*H151,2)</f>
        <v>0</v>
      </c>
      <c r="K151" s="272" t="s">
        <v>219</v>
      </c>
      <c r="L151" s="277"/>
      <c r="M151" s="278" t="s">
        <v>1</v>
      </c>
      <c r="N151" s="279" t="s">
        <v>42</v>
      </c>
      <c r="O151" s="91"/>
      <c r="P151" s="219">
        <f>O151*H151</f>
        <v>0</v>
      </c>
      <c r="Q151" s="219">
        <v>3.0000000000000001E-05</v>
      </c>
      <c r="R151" s="219">
        <f>Q151*H151</f>
        <v>0.00012</v>
      </c>
      <c r="S151" s="219">
        <v>0</v>
      </c>
      <c r="T151" s="22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1" t="s">
        <v>186</v>
      </c>
      <c r="AT151" s="221" t="s">
        <v>458</v>
      </c>
      <c r="AU151" s="221" t="s">
        <v>87</v>
      </c>
      <c r="AY151" s="17" t="s">
        <v>123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7" t="s">
        <v>85</v>
      </c>
      <c r="BK151" s="222">
        <f>ROUND(I151*H151,2)</f>
        <v>0</v>
      </c>
      <c r="BL151" s="17" t="s">
        <v>151</v>
      </c>
      <c r="BM151" s="221" t="s">
        <v>878</v>
      </c>
    </row>
    <row r="152" s="2" customFormat="1" ht="24.15" customHeight="1">
      <c r="A152" s="38"/>
      <c r="B152" s="39"/>
      <c r="C152" s="210" t="s">
        <v>187</v>
      </c>
      <c r="D152" s="210" t="s">
        <v>124</v>
      </c>
      <c r="E152" s="211" t="s">
        <v>879</v>
      </c>
      <c r="F152" s="212" t="s">
        <v>880</v>
      </c>
      <c r="G152" s="213" t="s">
        <v>127</v>
      </c>
      <c r="H152" s="214">
        <v>47.5</v>
      </c>
      <c r="I152" s="215"/>
      <c r="J152" s="216">
        <f>ROUND(I152*H152,2)</f>
        <v>0</v>
      </c>
      <c r="K152" s="212" t="s">
        <v>219</v>
      </c>
      <c r="L152" s="44"/>
      <c r="M152" s="217" t="s">
        <v>1</v>
      </c>
      <c r="N152" s="218" t="s">
        <v>42</v>
      </c>
      <c r="O152" s="91"/>
      <c r="P152" s="219">
        <f>O152*H152</f>
        <v>0</v>
      </c>
      <c r="Q152" s="219">
        <v>0.00080999999999999996</v>
      </c>
      <c r="R152" s="219">
        <f>Q152*H152</f>
        <v>0.038474999999999995</v>
      </c>
      <c r="S152" s="219">
        <v>0</v>
      </c>
      <c r="T152" s="22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1" t="s">
        <v>151</v>
      </c>
      <c r="AT152" s="221" t="s">
        <v>124</v>
      </c>
      <c r="AU152" s="221" t="s">
        <v>87</v>
      </c>
      <c r="AY152" s="17" t="s">
        <v>123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7" t="s">
        <v>85</v>
      </c>
      <c r="BK152" s="222">
        <f>ROUND(I152*H152,2)</f>
        <v>0</v>
      </c>
      <c r="BL152" s="17" t="s">
        <v>151</v>
      </c>
      <c r="BM152" s="221" t="s">
        <v>881</v>
      </c>
    </row>
    <row r="153" s="14" customFormat="1">
      <c r="A153" s="14"/>
      <c r="B153" s="248"/>
      <c r="C153" s="249"/>
      <c r="D153" s="239" t="s">
        <v>221</v>
      </c>
      <c r="E153" s="250" t="s">
        <v>1</v>
      </c>
      <c r="F153" s="251" t="s">
        <v>882</v>
      </c>
      <c r="G153" s="249"/>
      <c r="H153" s="252">
        <v>47.5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8" t="s">
        <v>221</v>
      </c>
      <c r="AU153" s="258" t="s">
        <v>87</v>
      </c>
      <c r="AV153" s="14" t="s">
        <v>87</v>
      </c>
      <c r="AW153" s="14" t="s">
        <v>32</v>
      </c>
      <c r="AX153" s="14" t="s">
        <v>85</v>
      </c>
      <c r="AY153" s="258" t="s">
        <v>123</v>
      </c>
    </row>
    <row r="154" s="2" customFormat="1" ht="24.15" customHeight="1">
      <c r="A154" s="38"/>
      <c r="B154" s="39"/>
      <c r="C154" s="210" t="s">
        <v>155</v>
      </c>
      <c r="D154" s="210" t="s">
        <v>124</v>
      </c>
      <c r="E154" s="211" t="s">
        <v>883</v>
      </c>
      <c r="F154" s="212" t="s">
        <v>884</v>
      </c>
      <c r="G154" s="213" t="s">
        <v>127</v>
      </c>
      <c r="H154" s="214">
        <v>47.5</v>
      </c>
      <c r="I154" s="215"/>
      <c r="J154" s="216">
        <f>ROUND(I154*H154,2)</f>
        <v>0</v>
      </c>
      <c r="K154" s="212" t="s">
        <v>219</v>
      </c>
      <c r="L154" s="44"/>
      <c r="M154" s="217" t="s">
        <v>1</v>
      </c>
      <c r="N154" s="218" t="s">
        <v>42</v>
      </c>
      <c r="O154" s="91"/>
      <c r="P154" s="219">
        <f>O154*H154</f>
        <v>0</v>
      </c>
      <c r="Q154" s="219">
        <v>0.00012999999999999999</v>
      </c>
      <c r="R154" s="219">
        <f>Q154*H154</f>
        <v>0.0061749999999999991</v>
      </c>
      <c r="S154" s="219">
        <v>0</v>
      </c>
      <c r="T154" s="22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1" t="s">
        <v>151</v>
      </c>
      <c r="AT154" s="221" t="s">
        <v>124</v>
      </c>
      <c r="AU154" s="221" t="s">
        <v>87</v>
      </c>
      <c r="AY154" s="17" t="s">
        <v>123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7" t="s">
        <v>85</v>
      </c>
      <c r="BK154" s="222">
        <f>ROUND(I154*H154,2)</f>
        <v>0</v>
      </c>
      <c r="BL154" s="17" t="s">
        <v>151</v>
      </c>
      <c r="BM154" s="221" t="s">
        <v>885</v>
      </c>
    </row>
    <row r="155" s="2" customFormat="1" ht="16.5" customHeight="1">
      <c r="A155" s="38"/>
      <c r="B155" s="39"/>
      <c r="C155" s="210" t="s">
        <v>309</v>
      </c>
      <c r="D155" s="210" t="s">
        <v>124</v>
      </c>
      <c r="E155" s="211" t="s">
        <v>886</v>
      </c>
      <c r="F155" s="212" t="s">
        <v>887</v>
      </c>
      <c r="G155" s="213" t="s">
        <v>234</v>
      </c>
      <c r="H155" s="214">
        <v>4</v>
      </c>
      <c r="I155" s="215"/>
      <c r="J155" s="216">
        <f>ROUND(I155*H155,2)</f>
        <v>0</v>
      </c>
      <c r="K155" s="212" t="s">
        <v>219</v>
      </c>
      <c r="L155" s="44"/>
      <c r="M155" s="217" t="s">
        <v>1</v>
      </c>
      <c r="N155" s="218" t="s">
        <v>42</v>
      </c>
      <c r="O155" s="91"/>
      <c r="P155" s="219">
        <f>O155*H155</f>
        <v>0</v>
      </c>
      <c r="Q155" s="219">
        <v>0.00056999999999999998</v>
      </c>
      <c r="R155" s="219">
        <f>Q155*H155</f>
        <v>0.0022799999999999999</v>
      </c>
      <c r="S155" s="219">
        <v>0</v>
      </c>
      <c r="T155" s="22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1" t="s">
        <v>151</v>
      </c>
      <c r="AT155" s="221" t="s">
        <v>124</v>
      </c>
      <c r="AU155" s="221" t="s">
        <v>87</v>
      </c>
      <c r="AY155" s="17" t="s">
        <v>123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7" t="s">
        <v>85</v>
      </c>
      <c r="BK155" s="222">
        <f>ROUND(I155*H155,2)</f>
        <v>0</v>
      </c>
      <c r="BL155" s="17" t="s">
        <v>151</v>
      </c>
      <c r="BM155" s="221" t="s">
        <v>888</v>
      </c>
    </row>
    <row r="156" s="2" customFormat="1" ht="21.75" customHeight="1">
      <c r="A156" s="38"/>
      <c r="B156" s="39"/>
      <c r="C156" s="210" t="s">
        <v>159</v>
      </c>
      <c r="D156" s="210" t="s">
        <v>124</v>
      </c>
      <c r="E156" s="211" t="s">
        <v>889</v>
      </c>
      <c r="F156" s="212" t="s">
        <v>890</v>
      </c>
      <c r="G156" s="213" t="s">
        <v>127</v>
      </c>
      <c r="H156" s="214">
        <v>47.5</v>
      </c>
      <c r="I156" s="215"/>
      <c r="J156" s="216">
        <f>ROUND(I156*H156,2)</f>
        <v>0</v>
      </c>
      <c r="K156" s="212" t="s">
        <v>219</v>
      </c>
      <c r="L156" s="44"/>
      <c r="M156" s="217" t="s">
        <v>1</v>
      </c>
      <c r="N156" s="218" t="s">
        <v>42</v>
      </c>
      <c r="O156" s="91"/>
      <c r="P156" s="219">
        <f>O156*H156</f>
        <v>0</v>
      </c>
      <c r="Q156" s="219">
        <v>1.0000000000000001E-05</v>
      </c>
      <c r="R156" s="219">
        <f>Q156*H156</f>
        <v>0.00047500000000000005</v>
      </c>
      <c r="S156" s="219">
        <v>0</v>
      </c>
      <c r="T156" s="22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1" t="s">
        <v>151</v>
      </c>
      <c r="AT156" s="221" t="s">
        <v>124</v>
      </c>
      <c r="AU156" s="221" t="s">
        <v>87</v>
      </c>
      <c r="AY156" s="17" t="s">
        <v>123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7" t="s">
        <v>85</v>
      </c>
      <c r="BK156" s="222">
        <f>ROUND(I156*H156,2)</f>
        <v>0</v>
      </c>
      <c r="BL156" s="17" t="s">
        <v>151</v>
      </c>
      <c r="BM156" s="221" t="s">
        <v>891</v>
      </c>
    </row>
    <row r="157" s="2" customFormat="1" ht="24.15" customHeight="1">
      <c r="A157" s="38"/>
      <c r="B157" s="39"/>
      <c r="C157" s="210" t="s">
        <v>7</v>
      </c>
      <c r="D157" s="210" t="s">
        <v>124</v>
      </c>
      <c r="E157" s="211" t="s">
        <v>892</v>
      </c>
      <c r="F157" s="212" t="s">
        <v>893</v>
      </c>
      <c r="G157" s="213" t="s">
        <v>127</v>
      </c>
      <c r="H157" s="214">
        <v>47.5</v>
      </c>
      <c r="I157" s="215"/>
      <c r="J157" s="216">
        <f>ROUND(I157*H157,2)</f>
        <v>0</v>
      </c>
      <c r="K157" s="212" t="s">
        <v>219</v>
      </c>
      <c r="L157" s="44"/>
      <c r="M157" s="217" t="s">
        <v>1</v>
      </c>
      <c r="N157" s="218" t="s">
        <v>42</v>
      </c>
      <c r="O157" s="91"/>
      <c r="P157" s="219">
        <f>O157*H157</f>
        <v>0</v>
      </c>
      <c r="Q157" s="219">
        <v>2.0000000000000002E-05</v>
      </c>
      <c r="R157" s="219">
        <f>Q157*H157</f>
        <v>0.00095000000000000011</v>
      </c>
      <c r="S157" s="219">
        <v>0</v>
      </c>
      <c r="T157" s="22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1" t="s">
        <v>151</v>
      </c>
      <c r="AT157" s="221" t="s">
        <v>124</v>
      </c>
      <c r="AU157" s="221" t="s">
        <v>87</v>
      </c>
      <c r="AY157" s="17" t="s">
        <v>123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7" t="s">
        <v>85</v>
      </c>
      <c r="BK157" s="222">
        <f>ROUND(I157*H157,2)</f>
        <v>0</v>
      </c>
      <c r="BL157" s="17" t="s">
        <v>151</v>
      </c>
      <c r="BM157" s="221" t="s">
        <v>894</v>
      </c>
    </row>
    <row r="158" s="2" customFormat="1" ht="24.15" customHeight="1">
      <c r="A158" s="38"/>
      <c r="B158" s="39"/>
      <c r="C158" s="210" t="s">
        <v>163</v>
      </c>
      <c r="D158" s="210" t="s">
        <v>124</v>
      </c>
      <c r="E158" s="211" t="s">
        <v>895</v>
      </c>
      <c r="F158" s="212" t="s">
        <v>896</v>
      </c>
      <c r="G158" s="213" t="s">
        <v>428</v>
      </c>
      <c r="H158" s="214">
        <v>0.049000000000000002</v>
      </c>
      <c r="I158" s="215"/>
      <c r="J158" s="216">
        <f>ROUND(I158*H158,2)</f>
        <v>0</v>
      </c>
      <c r="K158" s="212" t="s">
        <v>219</v>
      </c>
      <c r="L158" s="44"/>
      <c r="M158" s="217" t="s">
        <v>1</v>
      </c>
      <c r="N158" s="218" t="s">
        <v>42</v>
      </c>
      <c r="O158" s="91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1" t="s">
        <v>151</v>
      </c>
      <c r="AT158" s="221" t="s">
        <v>124</v>
      </c>
      <c r="AU158" s="221" t="s">
        <v>87</v>
      </c>
      <c r="AY158" s="17" t="s">
        <v>123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7" t="s">
        <v>85</v>
      </c>
      <c r="BK158" s="222">
        <f>ROUND(I158*H158,2)</f>
        <v>0</v>
      </c>
      <c r="BL158" s="17" t="s">
        <v>151</v>
      </c>
      <c r="BM158" s="221" t="s">
        <v>897</v>
      </c>
    </row>
    <row r="159" s="11" customFormat="1" ht="22.8" customHeight="1">
      <c r="A159" s="11"/>
      <c r="B159" s="196"/>
      <c r="C159" s="197"/>
      <c r="D159" s="198" t="s">
        <v>76</v>
      </c>
      <c r="E159" s="235" t="s">
        <v>898</v>
      </c>
      <c r="F159" s="235" t="s">
        <v>899</v>
      </c>
      <c r="G159" s="197"/>
      <c r="H159" s="197"/>
      <c r="I159" s="200"/>
      <c r="J159" s="236">
        <f>BK159</f>
        <v>0</v>
      </c>
      <c r="K159" s="197"/>
      <c r="L159" s="202"/>
      <c r="M159" s="203"/>
      <c r="N159" s="204"/>
      <c r="O159" s="204"/>
      <c r="P159" s="205">
        <f>SUM(P160:P182)</f>
        <v>0</v>
      </c>
      <c r="Q159" s="204"/>
      <c r="R159" s="205">
        <f>SUM(R160:R182)</f>
        <v>0.11283000000000001</v>
      </c>
      <c r="S159" s="204"/>
      <c r="T159" s="206">
        <f>SUM(T160:T182)</f>
        <v>0.13631000000000001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207" t="s">
        <v>87</v>
      </c>
      <c r="AT159" s="208" t="s">
        <v>76</v>
      </c>
      <c r="AU159" s="208" t="s">
        <v>85</v>
      </c>
      <c r="AY159" s="207" t="s">
        <v>123</v>
      </c>
      <c r="BK159" s="209">
        <f>SUM(BK160:BK182)</f>
        <v>0</v>
      </c>
    </row>
    <row r="160" s="2" customFormat="1" ht="16.5" customHeight="1">
      <c r="A160" s="38"/>
      <c r="B160" s="39"/>
      <c r="C160" s="210" t="s">
        <v>330</v>
      </c>
      <c r="D160" s="210" t="s">
        <v>124</v>
      </c>
      <c r="E160" s="211" t="s">
        <v>900</v>
      </c>
      <c r="F160" s="212" t="s">
        <v>901</v>
      </c>
      <c r="G160" s="213" t="s">
        <v>902</v>
      </c>
      <c r="H160" s="214">
        <v>1</v>
      </c>
      <c r="I160" s="215"/>
      <c r="J160" s="216">
        <f>ROUND(I160*H160,2)</f>
        <v>0</v>
      </c>
      <c r="K160" s="212" t="s">
        <v>219</v>
      </c>
      <c r="L160" s="44"/>
      <c r="M160" s="217" t="s">
        <v>1</v>
      </c>
      <c r="N160" s="218" t="s">
        <v>42</v>
      </c>
      <c r="O160" s="91"/>
      <c r="P160" s="219">
        <f>O160*H160</f>
        <v>0</v>
      </c>
      <c r="Q160" s="219">
        <v>0</v>
      </c>
      <c r="R160" s="219">
        <f>Q160*H160</f>
        <v>0</v>
      </c>
      <c r="S160" s="219">
        <v>0.034200000000000001</v>
      </c>
      <c r="T160" s="220">
        <f>S160*H160</f>
        <v>0.034200000000000001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1" t="s">
        <v>151</v>
      </c>
      <c r="AT160" s="221" t="s">
        <v>124</v>
      </c>
      <c r="AU160" s="221" t="s">
        <v>87</v>
      </c>
      <c r="AY160" s="17" t="s">
        <v>123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7" t="s">
        <v>85</v>
      </c>
      <c r="BK160" s="222">
        <f>ROUND(I160*H160,2)</f>
        <v>0</v>
      </c>
      <c r="BL160" s="17" t="s">
        <v>151</v>
      </c>
      <c r="BM160" s="221" t="s">
        <v>903</v>
      </c>
    </row>
    <row r="161" s="2" customFormat="1" ht="24.15" customHeight="1">
      <c r="A161" s="38"/>
      <c r="B161" s="39"/>
      <c r="C161" s="210" t="s">
        <v>168</v>
      </c>
      <c r="D161" s="210" t="s">
        <v>124</v>
      </c>
      <c r="E161" s="211" t="s">
        <v>904</v>
      </c>
      <c r="F161" s="212" t="s">
        <v>905</v>
      </c>
      <c r="G161" s="213" t="s">
        <v>902</v>
      </c>
      <c r="H161" s="214">
        <v>1</v>
      </c>
      <c r="I161" s="215"/>
      <c r="J161" s="216">
        <f>ROUND(I161*H161,2)</f>
        <v>0</v>
      </c>
      <c r="K161" s="212" t="s">
        <v>219</v>
      </c>
      <c r="L161" s="44"/>
      <c r="M161" s="217" t="s">
        <v>1</v>
      </c>
      <c r="N161" s="218" t="s">
        <v>42</v>
      </c>
      <c r="O161" s="91"/>
      <c r="P161" s="219">
        <f>O161*H161</f>
        <v>0</v>
      </c>
      <c r="Q161" s="219">
        <v>0.017469999999999999</v>
      </c>
      <c r="R161" s="219">
        <f>Q161*H161</f>
        <v>0.017469999999999999</v>
      </c>
      <c r="S161" s="219">
        <v>0</v>
      </c>
      <c r="T161" s="22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1" t="s">
        <v>151</v>
      </c>
      <c r="AT161" s="221" t="s">
        <v>124</v>
      </c>
      <c r="AU161" s="221" t="s">
        <v>87</v>
      </c>
      <c r="AY161" s="17" t="s">
        <v>123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7" t="s">
        <v>85</v>
      </c>
      <c r="BK161" s="222">
        <f>ROUND(I161*H161,2)</f>
        <v>0</v>
      </c>
      <c r="BL161" s="17" t="s">
        <v>151</v>
      </c>
      <c r="BM161" s="221" t="s">
        <v>906</v>
      </c>
    </row>
    <row r="162" s="2" customFormat="1" ht="24.15" customHeight="1">
      <c r="A162" s="38"/>
      <c r="B162" s="39"/>
      <c r="C162" s="210" t="s">
        <v>337</v>
      </c>
      <c r="D162" s="210" t="s">
        <v>124</v>
      </c>
      <c r="E162" s="211" t="s">
        <v>907</v>
      </c>
      <c r="F162" s="212" t="s">
        <v>908</v>
      </c>
      <c r="G162" s="213" t="s">
        <v>902</v>
      </c>
      <c r="H162" s="214">
        <v>2</v>
      </c>
      <c r="I162" s="215"/>
      <c r="J162" s="216">
        <f>ROUND(I162*H162,2)</f>
        <v>0</v>
      </c>
      <c r="K162" s="212" t="s">
        <v>219</v>
      </c>
      <c r="L162" s="44"/>
      <c r="M162" s="217" t="s">
        <v>1</v>
      </c>
      <c r="N162" s="218" t="s">
        <v>42</v>
      </c>
      <c r="O162" s="91"/>
      <c r="P162" s="219">
        <f>O162*H162</f>
        <v>0</v>
      </c>
      <c r="Q162" s="219">
        <v>0.017690000000000001</v>
      </c>
      <c r="R162" s="219">
        <f>Q162*H162</f>
        <v>0.035380000000000002</v>
      </c>
      <c r="S162" s="219">
        <v>0</v>
      </c>
      <c r="T162" s="22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1" t="s">
        <v>151</v>
      </c>
      <c r="AT162" s="221" t="s">
        <v>124</v>
      </c>
      <c r="AU162" s="221" t="s">
        <v>87</v>
      </c>
      <c r="AY162" s="17" t="s">
        <v>123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7" t="s">
        <v>85</v>
      </c>
      <c r="BK162" s="222">
        <f>ROUND(I162*H162,2)</f>
        <v>0</v>
      </c>
      <c r="BL162" s="17" t="s">
        <v>151</v>
      </c>
      <c r="BM162" s="221" t="s">
        <v>909</v>
      </c>
    </row>
    <row r="163" s="2" customFormat="1" ht="24.15" customHeight="1">
      <c r="A163" s="38"/>
      <c r="B163" s="39"/>
      <c r="C163" s="210" t="s">
        <v>172</v>
      </c>
      <c r="D163" s="210" t="s">
        <v>124</v>
      </c>
      <c r="E163" s="211" t="s">
        <v>910</v>
      </c>
      <c r="F163" s="212" t="s">
        <v>911</v>
      </c>
      <c r="G163" s="213" t="s">
        <v>902</v>
      </c>
      <c r="H163" s="214">
        <v>2</v>
      </c>
      <c r="I163" s="215"/>
      <c r="J163" s="216">
        <f>ROUND(I163*H163,2)</f>
        <v>0</v>
      </c>
      <c r="K163" s="212" t="s">
        <v>219</v>
      </c>
      <c r="L163" s="44"/>
      <c r="M163" s="217" t="s">
        <v>1</v>
      </c>
      <c r="N163" s="218" t="s">
        <v>42</v>
      </c>
      <c r="O163" s="91"/>
      <c r="P163" s="219">
        <f>O163*H163</f>
        <v>0</v>
      </c>
      <c r="Q163" s="219">
        <v>0</v>
      </c>
      <c r="R163" s="219">
        <f>Q163*H163</f>
        <v>0</v>
      </c>
      <c r="S163" s="219">
        <v>0.0172</v>
      </c>
      <c r="T163" s="220">
        <f>S163*H163</f>
        <v>0.0344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1" t="s">
        <v>151</v>
      </c>
      <c r="AT163" s="221" t="s">
        <v>124</v>
      </c>
      <c r="AU163" s="221" t="s">
        <v>87</v>
      </c>
      <c r="AY163" s="17" t="s">
        <v>123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7" t="s">
        <v>85</v>
      </c>
      <c r="BK163" s="222">
        <f>ROUND(I163*H163,2)</f>
        <v>0</v>
      </c>
      <c r="BL163" s="17" t="s">
        <v>151</v>
      </c>
      <c r="BM163" s="221" t="s">
        <v>912</v>
      </c>
    </row>
    <row r="164" s="2" customFormat="1" ht="16.5" customHeight="1">
      <c r="A164" s="38"/>
      <c r="B164" s="39"/>
      <c r="C164" s="210" t="s">
        <v>349</v>
      </c>
      <c r="D164" s="210" t="s">
        <v>124</v>
      </c>
      <c r="E164" s="211" t="s">
        <v>913</v>
      </c>
      <c r="F164" s="212" t="s">
        <v>914</v>
      </c>
      <c r="G164" s="213" t="s">
        <v>902</v>
      </c>
      <c r="H164" s="214">
        <v>3</v>
      </c>
      <c r="I164" s="215"/>
      <c r="J164" s="216">
        <f>ROUND(I164*H164,2)</f>
        <v>0</v>
      </c>
      <c r="K164" s="212" t="s">
        <v>219</v>
      </c>
      <c r="L164" s="44"/>
      <c r="M164" s="217" t="s">
        <v>1</v>
      </c>
      <c r="N164" s="218" t="s">
        <v>42</v>
      </c>
      <c r="O164" s="91"/>
      <c r="P164" s="219">
        <f>O164*H164</f>
        <v>0</v>
      </c>
      <c r="Q164" s="219">
        <v>0</v>
      </c>
      <c r="R164" s="219">
        <f>Q164*H164</f>
        <v>0</v>
      </c>
      <c r="S164" s="219">
        <v>0.019460000000000002</v>
      </c>
      <c r="T164" s="220">
        <f>S164*H164</f>
        <v>0.058380000000000001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1" t="s">
        <v>151</v>
      </c>
      <c r="AT164" s="221" t="s">
        <v>124</v>
      </c>
      <c r="AU164" s="221" t="s">
        <v>87</v>
      </c>
      <c r="AY164" s="17" t="s">
        <v>123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7" t="s">
        <v>85</v>
      </c>
      <c r="BK164" s="222">
        <f>ROUND(I164*H164,2)</f>
        <v>0</v>
      </c>
      <c r="BL164" s="17" t="s">
        <v>151</v>
      </c>
      <c r="BM164" s="221" t="s">
        <v>915</v>
      </c>
    </row>
    <row r="165" s="2" customFormat="1" ht="24.15" customHeight="1">
      <c r="A165" s="38"/>
      <c r="B165" s="39"/>
      <c r="C165" s="210" t="s">
        <v>175</v>
      </c>
      <c r="D165" s="210" t="s">
        <v>124</v>
      </c>
      <c r="E165" s="211" t="s">
        <v>916</v>
      </c>
      <c r="F165" s="212" t="s">
        <v>917</v>
      </c>
      <c r="G165" s="213" t="s">
        <v>902</v>
      </c>
      <c r="H165" s="214">
        <v>2</v>
      </c>
      <c r="I165" s="215"/>
      <c r="J165" s="216">
        <f>ROUND(I165*H165,2)</f>
        <v>0</v>
      </c>
      <c r="K165" s="212" t="s">
        <v>219</v>
      </c>
      <c r="L165" s="44"/>
      <c r="M165" s="217" t="s">
        <v>1</v>
      </c>
      <c r="N165" s="218" t="s">
        <v>42</v>
      </c>
      <c r="O165" s="91"/>
      <c r="P165" s="219">
        <f>O165*H165</f>
        <v>0</v>
      </c>
      <c r="Q165" s="219">
        <v>0.021229999999999999</v>
      </c>
      <c r="R165" s="219">
        <f>Q165*H165</f>
        <v>0.042459999999999998</v>
      </c>
      <c r="S165" s="219">
        <v>0</v>
      </c>
      <c r="T165" s="22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1" t="s">
        <v>151</v>
      </c>
      <c r="AT165" s="221" t="s">
        <v>124</v>
      </c>
      <c r="AU165" s="221" t="s">
        <v>87</v>
      </c>
      <c r="AY165" s="17" t="s">
        <v>123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7" t="s">
        <v>85</v>
      </c>
      <c r="BK165" s="222">
        <f>ROUND(I165*H165,2)</f>
        <v>0</v>
      </c>
      <c r="BL165" s="17" t="s">
        <v>151</v>
      </c>
      <c r="BM165" s="221" t="s">
        <v>918</v>
      </c>
    </row>
    <row r="166" s="2" customFormat="1" ht="16.5" customHeight="1">
      <c r="A166" s="38"/>
      <c r="B166" s="39"/>
      <c r="C166" s="210" t="s">
        <v>357</v>
      </c>
      <c r="D166" s="210" t="s">
        <v>124</v>
      </c>
      <c r="E166" s="211" t="s">
        <v>919</v>
      </c>
      <c r="F166" s="212" t="s">
        <v>920</v>
      </c>
      <c r="G166" s="213" t="s">
        <v>234</v>
      </c>
      <c r="H166" s="214">
        <v>4</v>
      </c>
      <c r="I166" s="215"/>
      <c r="J166" s="216">
        <f>ROUND(I166*H166,2)</f>
        <v>0</v>
      </c>
      <c r="K166" s="212" t="s">
        <v>219</v>
      </c>
      <c r="L166" s="44"/>
      <c r="M166" s="217" t="s">
        <v>1</v>
      </c>
      <c r="N166" s="218" t="s">
        <v>42</v>
      </c>
      <c r="O166" s="91"/>
      <c r="P166" s="219">
        <f>O166*H166</f>
        <v>0</v>
      </c>
      <c r="Q166" s="219">
        <v>0</v>
      </c>
      <c r="R166" s="219">
        <f>Q166*H166</f>
        <v>0</v>
      </c>
      <c r="S166" s="219">
        <v>0</v>
      </c>
      <c r="T166" s="22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1" t="s">
        <v>151</v>
      </c>
      <c r="AT166" s="221" t="s">
        <v>124</v>
      </c>
      <c r="AU166" s="221" t="s">
        <v>87</v>
      </c>
      <c r="AY166" s="17" t="s">
        <v>123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7" t="s">
        <v>85</v>
      </c>
      <c r="BK166" s="222">
        <f>ROUND(I166*H166,2)</f>
        <v>0</v>
      </c>
      <c r="BL166" s="17" t="s">
        <v>151</v>
      </c>
      <c r="BM166" s="221" t="s">
        <v>921</v>
      </c>
    </row>
    <row r="167" s="2" customFormat="1" ht="21.75" customHeight="1">
      <c r="A167" s="38"/>
      <c r="B167" s="39"/>
      <c r="C167" s="270" t="s">
        <v>182</v>
      </c>
      <c r="D167" s="270" t="s">
        <v>458</v>
      </c>
      <c r="E167" s="271" t="s">
        <v>922</v>
      </c>
      <c r="F167" s="272" t="s">
        <v>923</v>
      </c>
      <c r="G167" s="273" t="s">
        <v>234</v>
      </c>
      <c r="H167" s="274">
        <v>4</v>
      </c>
      <c r="I167" s="275"/>
      <c r="J167" s="276">
        <f>ROUND(I167*H167,2)</f>
        <v>0</v>
      </c>
      <c r="K167" s="272" t="s">
        <v>219</v>
      </c>
      <c r="L167" s="277"/>
      <c r="M167" s="278" t="s">
        <v>1</v>
      </c>
      <c r="N167" s="279" t="s">
        <v>42</v>
      </c>
      <c r="O167" s="91"/>
      <c r="P167" s="219">
        <f>O167*H167</f>
        <v>0</v>
      </c>
      <c r="Q167" s="219">
        <v>0.00020000000000000001</v>
      </c>
      <c r="R167" s="219">
        <f>Q167*H167</f>
        <v>0.00080000000000000004</v>
      </c>
      <c r="S167" s="219">
        <v>0</v>
      </c>
      <c r="T167" s="22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1" t="s">
        <v>186</v>
      </c>
      <c r="AT167" s="221" t="s">
        <v>458</v>
      </c>
      <c r="AU167" s="221" t="s">
        <v>87</v>
      </c>
      <c r="AY167" s="17" t="s">
        <v>123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7" t="s">
        <v>85</v>
      </c>
      <c r="BK167" s="222">
        <f>ROUND(I167*H167,2)</f>
        <v>0</v>
      </c>
      <c r="BL167" s="17" t="s">
        <v>151</v>
      </c>
      <c r="BM167" s="221" t="s">
        <v>924</v>
      </c>
    </row>
    <row r="168" s="2" customFormat="1" ht="16.5" customHeight="1">
      <c r="A168" s="38"/>
      <c r="B168" s="39"/>
      <c r="C168" s="210" t="s">
        <v>368</v>
      </c>
      <c r="D168" s="210" t="s">
        <v>124</v>
      </c>
      <c r="E168" s="211" t="s">
        <v>925</v>
      </c>
      <c r="F168" s="212" t="s">
        <v>926</v>
      </c>
      <c r="G168" s="213" t="s">
        <v>234</v>
      </c>
      <c r="H168" s="214">
        <v>2</v>
      </c>
      <c r="I168" s="215"/>
      <c r="J168" s="216">
        <f>ROUND(I168*H168,2)</f>
        <v>0</v>
      </c>
      <c r="K168" s="212" t="s">
        <v>219</v>
      </c>
      <c r="L168" s="44"/>
      <c r="M168" s="217" t="s">
        <v>1</v>
      </c>
      <c r="N168" s="218" t="s">
        <v>42</v>
      </c>
      <c r="O168" s="91"/>
      <c r="P168" s="219">
        <f>O168*H168</f>
        <v>0</v>
      </c>
      <c r="Q168" s="219">
        <v>0</v>
      </c>
      <c r="R168" s="219">
        <f>Q168*H168</f>
        <v>0</v>
      </c>
      <c r="S168" s="219">
        <v>0</v>
      </c>
      <c r="T168" s="22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1" t="s">
        <v>151</v>
      </c>
      <c r="AT168" s="221" t="s">
        <v>124</v>
      </c>
      <c r="AU168" s="221" t="s">
        <v>87</v>
      </c>
      <c r="AY168" s="17" t="s">
        <v>123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7" t="s">
        <v>85</v>
      </c>
      <c r="BK168" s="222">
        <f>ROUND(I168*H168,2)</f>
        <v>0</v>
      </c>
      <c r="BL168" s="17" t="s">
        <v>151</v>
      </c>
      <c r="BM168" s="221" t="s">
        <v>927</v>
      </c>
    </row>
    <row r="169" s="2" customFormat="1" ht="16.5" customHeight="1">
      <c r="A169" s="38"/>
      <c r="B169" s="39"/>
      <c r="C169" s="270" t="s">
        <v>186</v>
      </c>
      <c r="D169" s="270" t="s">
        <v>458</v>
      </c>
      <c r="E169" s="271" t="s">
        <v>928</v>
      </c>
      <c r="F169" s="272" t="s">
        <v>929</v>
      </c>
      <c r="G169" s="273" t="s">
        <v>234</v>
      </c>
      <c r="H169" s="274">
        <v>2</v>
      </c>
      <c r="I169" s="275"/>
      <c r="J169" s="276">
        <f>ROUND(I169*H169,2)</f>
        <v>0</v>
      </c>
      <c r="K169" s="272" t="s">
        <v>219</v>
      </c>
      <c r="L169" s="277"/>
      <c r="M169" s="278" t="s">
        <v>1</v>
      </c>
      <c r="N169" s="279" t="s">
        <v>42</v>
      </c>
      <c r="O169" s="91"/>
      <c r="P169" s="219">
        <f>O169*H169</f>
        <v>0</v>
      </c>
      <c r="Q169" s="219">
        <v>0.00050000000000000001</v>
      </c>
      <c r="R169" s="219">
        <f>Q169*H169</f>
        <v>0.001</v>
      </c>
      <c r="S169" s="219">
        <v>0</v>
      </c>
      <c r="T169" s="22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1" t="s">
        <v>186</v>
      </c>
      <c r="AT169" s="221" t="s">
        <v>458</v>
      </c>
      <c r="AU169" s="221" t="s">
        <v>87</v>
      </c>
      <c r="AY169" s="17" t="s">
        <v>123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7" t="s">
        <v>85</v>
      </c>
      <c r="BK169" s="222">
        <f>ROUND(I169*H169,2)</f>
        <v>0</v>
      </c>
      <c r="BL169" s="17" t="s">
        <v>151</v>
      </c>
      <c r="BM169" s="221" t="s">
        <v>930</v>
      </c>
    </row>
    <row r="170" s="2" customFormat="1" ht="16.5" customHeight="1">
      <c r="A170" s="38"/>
      <c r="B170" s="39"/>
      <c r="C170" s="210" t="s">
        <v>388</v>
      </c>
      <c r="D170" s="210" t="s">
        <v>124</v>
      </c>
      <c r="E170" s="211" t="s">
        <v>931</v>
      </c>
      <c r="F170" s="212" t="s">
        <v>932</v>
      </c>
      <c r="G170" s="213" t="s">
        <v>234</v>
      </c>
      <c r="H170" s="214">
        <v>1</v>
      </c>
      <c r="I170" s="215"/>
      <c r="J170" s="216">
        <f>ROUND(I170*H170,2)</f>
        <v>0</v>
      </c>
      <c r="K170" s="212" t="s">
        <v>219</v>
      </c>
      <c r="L170" s="44"/>
      <c r="M170" s="217" t="s">
        <v>1</v>
      </c>
      <c r="N170" s="218" t="s">
        <v>42</v>
      </c>
      <c r="O170" s="91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2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1" t="s">
        <v>151</v>
      </c>
      <c r="AT170" s="221" t="s">
        <v>124</v>
      </c>
      <c r="AU170" s="221" t="s">
        <v>87</v>
      </c>
      <c r="AY170" s="17" t="s">
        <v>123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7" t="s">
        <v>85</v>
      </c>
      <c r="BK170" s="222">
        <f>ROUND(I170*H170,2)</f>
        <v>0</v>
      </c>
      <c r="BL170" s="17" t="s">
        <v>151</v>
      </c>
      <c r="BM170" s="221" t="s">
        <v>933</v>
      </c>
    </row>
    <row r="171" s="2" customFormat="1" ht="21.75" customHeight="1">
      <c r="A171" s="38"/>
      <c r="B171" s="39"/>
      <c r="C171" s="270" t="s">
        <v>190</v>
      </c>
      <c r="D171" s="270" t="s">
        <v>458</v>
      </c>
      <c r="E171" s="271" t="s">
        <v>934</v>
      </c>
      <c r="F171" s="272" t="s">
        <v>935</v>
      </c>
      <c r="G171" s="273" t="s">
        <v>234</v>
      </c>
      <c r="H171" s="274">
        <v>1</v>
      </c>
      <c r="I171" s="275"/>
      <c r="J171" s="276">
        <f>ROUND(I171*H171,2)</f>
        <v>0</v>
      </c>
      <c r="K171" s="272" t="s">
        <v>219</v>
      </c>
      <c r="L171" s="277"/>
      <c r="M171" s="278" t="s">
        <v>1</v>
      </c>
      <c r="N171" s="279" t="s">
        <v>42</v>
      </c>
      <c r="O171" s="91"/>
      <c r="P171" s="219">
        <f>O171*H171</f>
        <v>0</v>
      </c>
      <c r="Q171" s="219">
        <v>0.00050000000000000001</v>
      </c>
      <c r="R171" s="219">
        <f>Q171*H171</f>
        <v>0.00050000000000000001</v>
      </c>
      <c r="S171" s="219">
        <v>0</v>
      </c>
      <c r="T171" s="22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1" t="s">
        <v>186</v>
      </c>
      <c r="AT171" s="221" t="s">
        <v>458</v>
      </c>
      <c r="AU171" s="221" t="s">
        <v>87</v>
      </c>
      <c r="AY171" s="17" t="s">
        <v>123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7" t="s">
        <v>85</v>
      </c>
      <c r="BK171" s="222">
        <f>ROUND(I171*H171,2)</f>
        <v>0</v>
      </c>
      <c r="BL171" s="17" t="s">
        <v>151</v>
      </c>
      <c r="BM171" s="221" t="s">
        <v>936</v>
      </c>
    </row>
    <row r="172" s="2" customFormat="1" ht="16.5" customHeight="1">
      <c r="A172" s="38"/>
      <c r="B172" s="39"/>
      <c r="C172" s="210" t="s">
        <v>398</v>
      </c>
      <c r="D172" s="210" t="s">
        <v>124</v>
      </c>
      <c r="E172" s="211" t="s">
        <v>937</v>
      </c>
      <c r="F172" s="212" t="s">
        <v>938</v>
      </c>
      <c r="G172" s="213" t="s">
        <v>234</v>
      </c>
      <c r="H172" s="214">
        <v>1</v>
      </c>
      <c r="I172" s="215"/>
      <c r="J172" s="216">
        <f>ROUND(I172*H172,2)</f>
        <v>0</v>
      </c>
      <c r="K172" s="212" t="s">
        <v>219</v>
      </c>
      <c r="L172" s="44"/>
      <c r="M172" s="217" t="s">
        <v>1</v>
      </c>
      <c r="N172" s="218" t="s">
        <v>42</v>
      </c>
      <c r="O172" s="91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1" t="s">
        <v>151</v>
      </c>
      <c r="AT172" s="221" t="s">
        <v>124</v>
      </c>
      <c r="AU172" s="221" t="s">
        <v>87</v>
      </c>
      <c r="AY172" s="17" t="s">
        <v>123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7" t="s">
        <v>85</v>
      </c>
      <c r="BK172" s="222">
        <f>ROUND(I172*H172,2)</f>
        <v>0</v>
      </c>
      <c r="BL172" s="17" t="s">
        <v>151</v>
      </c>
      <c r="BM172" s="221" t="s">
        <v>939</v>
      </c>
    </row>
    <row r="173" s="2" customFormat="1" ht="21.75" customHeight="1">
      <c r="A173" s="38"/>
      <c r="B173" s="39"/>
      <c r="C173" s="270" t="s">
        <v>193</v>
      </c>
      <c r="D173" s="270" t="s">
        <v>458</v>
      </c>
      <c r="E173" s="271" t="s">
        <v>940</v>
      </c>
      <c r="F173" s="272" t="s">
        <v>941</v>
      </c>
      <c r="G173" s="273" t="s">
        <v>234</v>
      </c>
      <c r="H173" s="274">
        <v>1</v>
      </c>
      <c r="I173" s="275"/>
      <c r="J173" s="276">
        <f>ROUND(I173*H173,2)</f>
        <v>0</v>
      </c>
      <c r="K173" s="272" t="s">
        <v>219</v>
      </c>
      <c r="L173" s="277"/>
      <c r="M173" s="278" t="s">
        <v>1</v>
      </c>
      <c r="N173" s="279" t="s">
        <v>42</v>
      </c>
      <c r="O173" s="91"/>
      <c r="P173" s="219">
        <f>O173*H173</f>
        <v>0</v>
      </c>
      <c r="Q173" s="219">
        <v>0.00050000000000000001</v>
      </c>
      <c r="R173" s="219">
        <f>Q173*H173</f>
        <v>0.00050000000000000001</v>
      </c>
      <c r="S173" s="219">
        <v>0</v>
      </c>
      <c r="T173" s="22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1" t="s">
        <v>186</v>
      </c>
      <c r="AT173" s="221" t="s">
        <v>458</v>
      </c>
      <c r="AU173" s="221" t="s">
        <v>87</v>
      </c>
      <c r="AY173" s="17" t="s">
        <v>123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7" t="s">
        <v>85</v>
      </c>
      <c r="BK173" s="222">
        <f>ROUND(I173*H173,2)</f>
        <v>0</v>
      </c>
      <c r="BL173" s="17" t="s">
        <v>151</v>
      </c>
      <c r="BM173" s="221" t="s">
        <v>942</v>
      </c>
    </row>
    <row r="174" s="2" customFormat="1" ht="16.5" customHeight="1">
      <c r="A174" s="38"/>
      <c r="B174" s="39"/>
      <c r="C174" s="210" t="s">
        <v>406</v>
      </c>
      <c r="D174" s="210" t="s">
        <v>124</v>
      </c>
      <c r="E174" s="211" t="s">
        <v>943</v>
      </c>
      <c r="F174" s="212" t="s">
        <v>944</v>
      </c>
      <c r="G174" s="213" t="s">
        <v>234</v>
      </c>
      <c r="H174" s="214">
        <v>6</v>
      </c>
      <c r="I174" s="215"/>
      <c r="J174" s="216">
        <f>ROUND(I174*H174,2)</f>
        <v>0</v>
      </c>
      <c r="K174" s="212" t="s">
        <v>219</v>
      </c>
      <c r="L174" s="44"/>
      <c r="M174" s="217" t="s">
        <v>1</v>
      </c>
      <c r="N174" s="218" t="s">
        <v>42</v>
      </c>
      <c r="O174" s="91"/>
      <c r="P174" s="219">
        <f>O174*H174</f>
        <v>0</v>
      </c>
      <c r="Q174" s="219">
        <v>0</v>
      </c>
      <c r="R174" s="219">
        <f>Q174*H174</f>
        <v>0</v>
      </c>
      <c r="S174" s="219">
        <v>0</v>
      </c>
      <c r="T174" s="22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1" t="s">
        <v>151</v>
      </c>
      <c r="AT174" s="221" t="s">
        <v>124</v>
      </c>
      <c r="AU174" s="221" t="s">
        <v>87</v>
      </c>
      <c r="AY174" s="17" t="s">
        <v>123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7" t="s">
        <v>85</v>
      </c>
      <c r="BK174" s="222">
        <f>ROUND(I174*H174,2)</f>
        <v>0</v>
      </c>
      <c r="BL174" s="17" t="s">
        <v>151</v>
      </c>
      <c r="BM174" s="221" t="s">
        <v>945</v>
      </c>
    </row>
    <row r="175" s="2" customFormat="1" ht="16.5" customHeight="1">
      <c r="A175" s="38"/>
      <c r="B175" s="39"/>
      <c r="C175" s="270" t="s">
        <v>411</v>
      </c>
      <c r="D175" s="270" t="s">
        <v>458</v>
      </c>
      <c r="E175" s="271" t="s">
        <v>946</v>
      </c>
      <c r="F175" s="272" t="s">
        <v>947</v>
      </c>
      <c r="G175" s="273" t="s">
        <v>234</v>
      </c>
      <c r="H175" s="274">
        <v>6</v>
      </c>
      <c r="I175" s="275"/>
      <c r="J175" s="276">
        <f>ROUND(I175*H175,2)</f>
        <v>0</v>
      </c>
      <c r="K175" s="272" t="s">
        <v>219</v>
      </c>
      <c r="L175" s="277"/>
      <c r="M175" s="278" t="s">
        <v>1</v>
      </c>
      <c r="N175" s="279" t="s">
        <v>42</v>
      </c>
      <c r="O175" s="91"/>
      <c r="P175" s="219">
        <f>O175*H175</f>
        <v>0</v>
      </c>
      <c r="Q175" s="219">
        <v>0.00012</v>
      </c>
      <c r="R175" s="219">
        <f>Q175*H175</f>
        <v>0.00072000000000000005</v>
      </c>
      <c r="S175" s="219">
        <v>0</v>
      </c>
      <c r="T175" s="22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1" t="s">
        <v>186</v>
      </c>
      <c r="AT175" s="221" t="s">
        <v>458</v>
      </c>
      <c r="AU175" s="221" t="s">
        <v>87</v>
      </c>
      <c r="AY175" s="17" t="s">
        <v>123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7" t="s">
        <v>85</v>
      </c>
      <c r="BK175" s="222">
        <f>ROUND(I175*H175,2)</f>
        <v>0</v>
      </c>
      <c r="BL175" s="17" t="s">
        <v>151</v>
      </c>
      <c r="BM175" s="221" t="s">
        <v>948</v>
      </c>
    </row>
    <row r="176" s="2" customFormat="1" ht="24.15" customHeight="1">
      <c r="A176" s="38"/>
      <c r="B176" s="39"/>
      <c r="C176" s="210" t="s">
        <v>415</v>
      </c>
      <c r="D176" s="210" t="s">
        <v>124</v>
      </c>
      <c r="E176" s="211" t="s">
        <v>949</v>
      </c>
      <c r="F176" s="212" t="s">
        <v>950</v>
      </c>
      <c r="G176" s="213" t="s">
        <v>902</v>
      </c>
      <c r="H176" s="214">
        <v>6</v>
      </c>
      <c r="I176" s="215"/>
      <c r="J176" s="216">
        <f>ROUND(I176*H176,2)</f>
        <v>0</v>
      </c>
      <c r="K176" s="212" t="s">
        <v>219</v>
      </c>
      <c r="L176" s="44"/>
      <c r="M176" s="217" t="s">
        <v>1</v>
      </c>
      <c r="N176" s="218" t="s">
        <v>42</v>
      </c>
      <c r="O176" s="91"/>
      <c r="P176" s="219">
        <f>O176*H176</f>
        <v>0</v>
      </c>
      <c r="Q176" s="219">
        <v>0.00024000000000000001</v>
      </c>
      <c r="R176" s="219">
        <f>Q176*H176</f>
        <v>0.0014400000000000001</v>
      </c>
      <c r="S176" s="219">
        <v>0</v>
      </c>
      <c r="T176" s="22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1" t="s">
        <v>151</v>
      </c>
      <c r="AT176" s="221" t="s">
        <v>124</v>
      </c>
      <c r="AU176" s="221" t="s">
        <v>87</v>
      </c>
      <c r="AY176" s="17" t="s">
        <v>123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7" t="s">
        <v>85</v>
      </c>
      <c r="BK176" s="222">
        <f>ROUND(I176*H176,2)</f>
        <v>0</v>
      </c>
      <c r="BL176" s="17" t="s">
        <v>151</v>
      </c>
      <c r="BM176" s="221" t="s">
        <v>951</v>
      </c>
    </row>
    <row r="177" s="2" customFormat="1" ht="16.5" customHeight="1">
      <c r="A177" s="38"/>
      <c r="B177" s="39"/>
      <c r="C177" s="210" t="s">
        <v>419</v>
      </c>
      <c r="D177" s="210" t="s">
        <v>124</v>
      </c>
      <c r="E177" s="211" t="s">
        <v>952</v>
      </c>
      <c r="F177" s="212" t="s">
        <v>953</v>
      </c>
      <c r="G177" s="213" t="s">
        <v>902</v>
      </c>
      <c r="H177" s="214">
        <v>3</v>
      </c>
      <c r="I177" s="215"/>
      <c r="J177" s="216">
        <f>ROUND(I177*H177,2)</f>
        <v>0</v>
      </c>
      <c r="K177" s="212" t="s">
        <v>219</v>
      </c>
      <c r="L177" s="44"/>
      <c r="M177" s="217" t="s">
        <v>1</v>
      </c>
      <c r="N177" s="218" t="s">
        <v>42</v>
      </c>
      <c r="O177" s="91"/>
      <c r="P177" s="219">
        <f>O177*H177</f>
        <v>0</v>
      </c>
      <c r="Q177" s="219">
        <v>0</v>
      </c>
      <c r="R177" s="219">
        <f>Q177*H177</f>
        <v>0</v>
      </c>
      <c r="S177" s="219">
        <v>0.00085999999999999998</v>
      </c>
      <c r="T177" s="220">
        <f>S177*H177</f>
        <v>0.0025799999999999998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1" t="s">
        <v>151</v>
      </c>
      <c r="AT177" s="221" t="s">
        <v>124</v>
      </c>
      <c r="AU177" s="221" t="s">
        <v>87</v>
      </c>
      <c r="AY177" s="17" t="s">
        <v>123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7" t="s">
        <v>85</v>
      </c>
      <c r="BK177" s="222">
        <f>ROUND(I177*H177,2)</f>
        <v>0</v>
      </c>
      <c r="BL177" s="17" t="s">
        <v>151</v>
      </c>
      <c r="BM177" s="221" t="s">
        <v>954</v>
      </c>
    </row>
    <row r="178" s="2" customFormat="1" ht="21.75" customHeight="1">
      <c r="A178" s="38"/>
      <c r="B178" s="39"/>
      <c r="C178" s="210" t="s">
        <v>425</v>
      </c>
      <c r="D178" s="210" t="s">
        <v>124</v>
      </c>
      <c r="E178" s="211" t="s">
        <v>955</v>
      </c>
      <c r="F178" s="212" t="s">
        <v>956</v>
      </c>
      <c r="G178" s="213" t="s">
        <v>902</v>
      </c>
      <c r="H178" s="214">
        <v>2</v>
      </c>
      <c r="I178" s="215"/>
      <c r="J178" s="216">
        <f>ROUND(I178*H178,2)</f>
        <v>0</v>
      </c>
      <c r="K178" s="212" t="s">
        <v>219</v>
      </c>
      <c r="L178" s="44"/>
      <c r="M178" s="217" t="s">
        <v>1</v>
      </c>
      <c r="N178" s="218" t="s">
        <v>42</v>
      </c>
      <c r="O178" s="91"/>
      <c r="P178" s="219">
        <f>O178*H178</f>
        <v>0</v>
      </c>
      <c r="Q178" s="219">
        <v>0.0018</v>
      </c>
      <c r="R178" s="219">
        <f>Q178*H178</f>
        <v>0.0035999999999999999</v>
      </c>
      <c r="S178" s="219">
        <v>0</v>
      </c>
      <c r="T178" s="22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1" t="s">
        <v>151</v>
      </c>
      <c r="AT178" s="221" t="s">
        <v>124</v>
      </c>
      <c r="AU178" s="221" t="s">
        <v>87</v>
      </c>
      <c r="AY178" s="17" t="s">
        <v>123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7" t="s">
        <v>85</v>
      </c>
      <c r="BK178" s="222">
        <f>ROUND(I178*H178,2)</f>
        <v>0</v>
      </c>
      <c r="BL178" s="17" t="s">
        <v>151</v>
      </c>
      <c r="BM178" s="221" t="s">
        <v>957</v>
      </c>
    </row>
    <row r="179" s="2" customFormat="1" ht="16.5" customHeight="1">
      <c r="A179" s="38"/>
      <c r="B179" s="39"/>
      <c r="C179" s="210" t="s">
        <v>430</v>
      </c>
      <c r="D179" s="210" t="s">
        <v>124</v>
      </c>
      <c r="E179" s="211" t="s">
        <v>958</v>
      </c>
      <c r="F179" s="212" t="s">
        <v>959</v>
      </c>
      <c r="G179" s="213" t="s">
        <v>234</v>
      </c>
      <c r="H179" s="214">
        <v>3</v>
      </c>
      <c r="I179" s="215"/>
      <c r="J179" s="216">
        <f>ROUND(I179*H179,2)</f>
        <v>0</v>
      </c>
      <c r="K179" s="212" t="s">
        <v>219</v>
      </c>
      <c r="L179" s="44"/>
      <c r="M179" s="217" t="s">
        <v>1</v>
      </c>
      <c r="N179" s="218" t="s">
        <v>42</v>
      </c>
      <c r="O179" s="91"/>
      <c r="P179" s="219">
        <f>O179*H179</f>
        <v>0</v>
      </c>
      <c r="Q179" s="219">
        <v>0</v>
      </c>
      <c r="R179" s="219">
        <f>Q179*H179</f>
        <v>0</v>
      </c>
      <c r="S179" s="219">
        <v>0.0022499999999999998</v>
      </c>
      <c r="T179" s="220">
        <f>S179*H179</f>
        <v>0.0067499999999999991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1" t="s">
        <v>151</v>
      </c>
      <c r="AT179" s="221" t="s">
        <v>124</v>
      </c>
      <c r="AU179" s="221" t="s">
        <v>87</v>
      </c>
      <c r="AY179" s="17" t="s">
        <v>123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7" t="s">
        <v>85</v>
      </c>
      <c r="BK179" s="222">
        <f>ROUND(I179*H179,2)</f>
        <v>0</v>
      </c>
      <c r="BL179" s="17" t="s">
        <v>151</v>
      </c>
      <c r="BM179" s="221" t="s">
        <v>960</v>
      </c>
    </row>
    <row r="180" s="2" customFormat="1" ht="24.15" customHeight="1">
      <c r="A180" s="38"/>
      <c r="B180" s="39"/>
      <c r="C180" s="210" t="s">
        <v>434</v>
      </c>
      <c r="D180" s="210" t="s">
        <v>124</v>
      </c>
      <c r="E180" s="211" t="s">
        <v>961</v>
      </c>
      <c r="F180" s="212" t="s">
        <v>962</v>
      </c>
      <c r="G180" s="213" t="s">
        <v>234</v>
      </c>
      <c r="H180" s="214">
        <v>4</v>
      </c>
      <c r="I180" s="215"/>
      <c r="J180" s="216">
        <f>ROUND(I180*H180,2)</f>
        <v>0</v>
      </c>
      <c r="K180" s="212" t="s">
        <v>219</v>
      </c>
      <c r="L180" s="44"/>
      <c r="M180" s="217" t="s">
        <v>1</v>
      </c>
      <c r="N180" s="218" t="s">
        <v>42</v>
      </c>
      <c r="O180" s="91"/>
      <c r="P180" s="219">
        <f>O180*H180</f>
        <v>0</v>
      </c>
      <c r="Q180" s="219">
        <v>0.00013999999999999999</v>
      </c>
      <c r="R180" s="219">
        <f>Q180*H180</f>
        <v>0.00055999999999999995</v>
      </c>
      <c r="S180" s="219">
        <v>0</v>
      </c>
      <c r="T180" s="22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1" t="s">
        <v>151</v>
      </c>
      <c r="AT180" s="221" t="s">
        <v>124</v>
      </c>
      <c r="AU180" s="221" t="s">
        <v>87</v>
      </c>
      <c r="AY180" s="17" t="s">
        <v>123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7" t="s">
        <v>85</v>
      </c>
      <c r="BK180" s="222">
        <f>ROUND(I180*H180,2)</f>
        <v>0</v>
      </c>
      <c r="BL180" s="17" t="s">
        <v>151</v>
      </c>
      <c r="BM180" s="221" t="s">
        <v>963</v>
      </c>
    </row>
    <row r="181" s="2" customFormat="1" ht="16.5" customHeight="1">
      <c r="A181" s="38"/>
      <c r="B181" s="39"/>
      <c r="C181" s="270" t="s">
        <v>439</v>
      </c>
      <c r="D181" s="270" t="s">
        <v>458</v>
      </c>
      <c r="E181" s="271" t="s">
        <v>964</v>
      </c>
      <c r="F181" s="272" t="s">
        <v>965</v>
      </c>
      <c r="G181" s="273" t="s">
        <v>234</v>
      </c>
      <c r="H181" s="274">
        <v>4</v>
      </c>
      <c r="I181" s="275"/>
      <c r="J181" s="276">
        <f>ROUND(I181*H181,2)</f>
        <v>0</v>
      </c>
      <c r="K181" s="272" t="s">
        <v>219</v>
      </c>
      <c r="L181" s="277"/>
      <c r="M181" s="278" t="s">
        <v>1</v>
      </c>
      <c r="N181" s="279" t="s">
        <v>42</v>
      </c>
      <c r="O181" s="91"/>
      <c r="P181" s="219">
        <f>O181*H181</f>
        <v>0</v>
      </c>
      <c r="Q181" s="219">
        <v>0.0020999999999999999</v>
      </c>
      <c r="R181" s="219">
        <f>Q181*H181</f>
        <v>0.0083999999999999995</v>
      </c>
      <c r="S181" s="219">
        <v>0</v>
      </c>
      <c r="T181" s="22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1" t="s">
        <v>186</v>
      </c>
      <c r="AT181" s="221" t="s">
        <v>458</v>
      </c>
      <c r="AU181" s="221" t="s">
        <v>87</v>
      </c>
      <c r="AY181" s="17" t="s">
        <v>123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7" t="s">
        <v>85</v>
      </c>
      <c r="BK181" s="222">
        <f>ROUND(I181*H181,2)</f>
        <v>0</v>
      </c>
      <c r="BL181" s="17" t="s">
        <v>151</v>
      </c>
      <c r="BM181" s="221" t="s">
        <v>966</v>
      </c>
    </row>
    <row r="182" s="2" customFormat="1" ht="24.15" customHeight="1">
      <c r="A182" s="38"/>
      <c r="B182" s="39"/>
      <c r="C182" s="210" t="s">
        <v>445</v>
      </c>
      <c r="D182" s="210" t="s">
        <v>124</v>
      </c>
      <c r="E182" s="211" t="s">
        <v>967</v>
      </c>
      <c r="F182" s="212" t="s">
        <v>968</v>
      </c>
      <c r="G182" s="213" t="s">
        <v>428</v>
      </c>
      <c r="H182" s="214">
        <v>0.113</v>
      </c>
      <c r="I182" s="215"/>
      <c r="J182" s="216">
        <f>ROUND(I182*H182,2)</f>
        <v>0</v>
      </c>
      <c r="K182" s="212" t="s">
        <v>219</v>
      </c>
      <c r="L182" s="44"/>
      <c r="M182" s="217" t="s">
        <v>1</v>
      </c>
      <c r="N182" s="218" t="s">
        <v>42</v>
      </c>
      <c r="O182" s="91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1" t="s">
        <v>151</v>
      </c>
      <c r="AT182" s="221" t="s">
        <v>124</v>
      </c>
      <c r="AU182" s="221" t="s">
        <v>87</v>
      </c>
      <c r="AY182" s="17" t="s">
        <v>123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7" t="s">
        <v>85</v>
      </c>
      <c r="BK182" s="222">
        <f>ROUND(I182*H182,2)</f>
        <v>0</v>
      </c>
      <c r="BL182" s="17" t="s">
        <v>151</v>
      </c>
      <c r="BM182" s="221" t="s">
        <v>969</v>
      </c>
    </row>
    <row r="183" s="11" customFormat="1" ht="22.8" customHeight="1">
      <c r="A183" s="11"/>
      <c r="B183" s="196"/>
      <c r="C183" s="197"/>
      <c r="D183" s="198" t="s">
        <v>76</v>
      </c>
      <c r="E183" s="235" t="s">
        <v>970</v>
      </c>
      <c r="F183" s="235" t="s">
        <v>971</v>
      </c>
      <c r="G183" s="197"/>
      <c r="H183" s="197"/>
      <c r="I183" s="200"/>
      <c r="J183" s="236">
        <f>BK183</f>
        <v>0</v>
      </c>
      <c r="K183" s="197"/>
      <c r="L183" s="202"/>
      <c r="M183" s="203"/>
      <c r="N183" s="204"/>
      <c r="O183" s="204"/>
      <c r="P183" s="205">
        <f>SUM(P184:P187)</f>
        <v>0</v>
      </c>
      <c r="Q183" s="204"/>
      <c r="R183" s="205">
        <f>SUM(R184:R187)</f>
        <v>0.0098500000000000011</v>
      </c>
      <c r="S183" s="204"/>
      <c r="T183" s="206">
        <f>SUM(T184:T187)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207" t="s">
        <v>87</v>
      </c>
      <c r="AT183" s="208" t="s">
        <v>76</v>
      </c>
      <c r="AU183" s="208" t="s">
        <v>85</v>
      </c>
      <c r="AY183" s="207" t="s">
        <v>123</v>
      </c>
      <c r="BK183" s="209">
        <f>SUM(BK184:BK187)</f>
        <v>0</v>
      </c>
    </row>
    <row r="184" s="2" customFormat="1" ht="33" customHeight="1">
      <c r="A184" s="38"/>
      <c r="B184" s="39"/>
      <c r="C184" s="210" t="s">
        <v>453</v>
      </c>
      <c r="D184" s="210" t="s">
        <v>124</v>
      </c>
      <c r="E184" s="211" t="s">
        <v>972</v>
      </c>
      <c r="F184" s="212" t="s">
        <v>973</v>
      </c>
      <c r="G184" s="213" t="s">
        <v>902</v>
      </c>
      <c r="H184" s="214">
        <v>1</v>
      </c>
      <c r="I184" s="215"/>
      <c r="J184" s="216">
        <f>ROUND(I184*H184,2)</f>
        <v>0</v>
      </c>
      <c r="K184" s="212" t="s">
        <v>219</v>
      </c>
      <c r="L184" s="44"/>
      <c r="M184" s="217" t="s">
        <v>1</v>
      </c>
      <c r="N184" s="218" t="s">
        <v>42</v>
      </c>
      <c r="O184" s="91"/>
      <c r="P184" s="219">
        <f>O184*H184</f>
        <v>0</v>
      </c>
      <c r="Q184" s="219">
        <v>0.0091999999999999998</v>
      </c>
      <c r="R184" s="219">
        <f>Q184*H184</f>
        <v>0.0091999999999999998</v>
      </c>
      <c r="S184" s="219">
        <v>0</v>
      </c>
      <c r="T184" s="22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1" t="s">
        <v>151</v>
      </c>
      <c r="AT184" s="221" t="s">
        <v>124</v>
      </c>
      <c r="AU184" s="221" t="s">
        <v>87</v>
      </c>
      <c r="AY184" s="17" t="s">
        <v>123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7" t="s">
        <v>85</v>
      </c>
      <c r="BK184" s="222">
        <f>ROUND(I184*H184,2)</f>
        <v>0</v>
      </c>
      <c r="BL184" s="17" t="s">
        <v>151</v>
      </c>
      <c r="BM184" s="221" t="s">
        <v>974</v>
      </c>
    </row>
    <row r="185" s="2" customFormat="1" ht="16.5" customHeight="1">
      <c r="A185" s="38"/>
      <c r="B185" s="39"/>
      <c r="C185" s="210" t="s">
        <v>457</v>
      </c>
      <c r="D185" s="210" t="s">
        <v>124</v>
      </c>
      <c r="E185" s="211" t="s">
        <v>975</v>
      </c>
      <c r="F185" s="212" t="s">
        <v>976</v>
      </c>
      <c r="G185" s="213" t="s">
        <v>902</v>
      </c>
      <c r="H185" s="214">
        <v>1</v>
      </c>
      <c r="I185" s="215"/>
      <c r="J185" s="216">
        <f>ROUND(I185*H185,2)</f>
        <v>0</v>
      </c>
      <c r="K185" s="212" t="s">
        <v>219</v>
      </c>
      <c r="L185" s="44"/>
      <c r="M185" s="217" t="s">
        <v>1</v>
      </c>
      <c r="N185" s="218" t="s">
        <v>42</v>
      </c>
      <c r="O185" s="91"/>
      <c r="P185" s="219">
        <f>O185*H185</f>
        <v>0</v>
      </c>
      <c r="Q185" s="219">
        <v>0.00014999999999999999</v>
      </c>
      <c r="R185" s="219">
        <f>Q185*H185</f>
        <v>0.00014999999999999999</v>
      </c>
      <c r="S185" s="219">
        <v>0</v>
      </c>
      <c r="T185" s="22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1" t="s">
        <v>151</v>
      </c>
      <c r="AT185" s="221" t="s">
        <v>124</v>
      </c>
      <c r="AU185" s="221" t="s">
        <v>87</v>
      </c>
      <c r="AY185" s="17" t="s">
        <v>123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7" t="s">
        <v>85</v>
      </c>
      <c r="BK185" s="222">
        <f>ROUND(I185*H185,2)</f>
        <v>0</v>
      </c>
      <c r="BL185" s="17" t="s">
        <v>151</v>
      </c>
      <c r="BM185" s="221" t="s">
        <v>977</v>
      </c>
    </row>
    <row r="186" s="2" customFormat="1" ht="16.5" customHeight="1">
      <c r="A186" s="38"/>
      <c r="B186" s="39"/>
      <c r="C186" s="210" t="s">
        <v>463</v>
      </c>
      <c r="D186" s="210" t="s">
        <v>124</v>
      </c>
      <c r="E186" s="211" t="s">
        <v>978</v>
      </c>
      <c r="F186" s="212" t="s">
        <v>979</v>
      </c>
      <c r="G186" s="213" t="s">
        <v>902</v>
      </c>
      <c r="H186" s="214">
        <v>1</v>
      </c>
      <c r="I186" s="215"/>
      <c r="J186" s="216">
        <f>ROUND(I186*H186,2)</f>
        <v>0</v>
      </c>
      <c r="K186" s="212" t="s">
        <v>219</v>
      </c>
      <c r="L186" s="44"/>
      <c r="M186" s="217" t="s">
        <v>1</v>
      </c>
      <c r="N186" s="218" t="s">
        <v>42</v>
      </c>
      <c r="O186" s="91"/>
      <c r="P186" s="219">
        <f>O186*H186</f>
        <v>0</v>
      </c>
      <c r="Q186" s="219">
        <v>0.00050000000000000001</v>
      </c>
      <c r="R186" s="219">
        <f>Q186*H186</f>
        <v>0.00050000000000000001</v>
      </c>
      <c r="S186" s="219">
        <v>0</v>
      </c>
      <c r="T186" s="22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1" t="s">
        <v>151</v>
      </c>
      <c r="AT186" s="221" t="s">
        <v>124</v>
      </c>
      <c r="AU186" s="221" t="s">
        <v>87</v>
      </c>
      <c r="AY186" s="17" t="s">
        <v>123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7" t="s">
        <v>85</v>
      </c>
      <c r="BK186" s="222">
        <f>ROUND(I186*H186,2)</f>
        <v>0</v>
      </c>
      <c r="BL186" s="17" t="s">
        <v>151</v>
      </c>
      <c r="BM186" s="221" t="s">
        <v>980</v>
      </c>
    </row>
    <row r="187" s="2" customFormat="1" ht="24.15" customHeight="1">
      <c r="A187" s="38"/>
      <c r="B187" s="39"/>
      <c r="C187" s="210" t="s">
        <v>467</v>
      </c>
      <c r="D187" s="210" t="s">
        <v>124</v>
      </c>
      <c r="E187" s="211" t="s">
        <v>981</v>
      </c>
      <c r="F187" s="212" t="s">
        <v>982</v>
      </c>
      <c r="G187" s="213" t="s">
        <v>428</v>
      </c>
      <c r="H187" s="214">
        <v>0.01</v>
      </c>
      <c r="I187" s="215"/>
      <c r="J187" s="216">
        <f>ROUND(I187*H187,2)</f>
        <v>0</v>
      </c>
      <c r="K187" s="212" t="s">
        <v>219</v>
      </c>
      <c r="L187" s="44"/>
      <c r="M187" s="217" t="s">
        <v>1</v>
      </c>
      <c r="N187" s="218" t="s">
        <v>42</v>
      </c>
      <c r="O187" s="91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1" t="s">
        <v>151</v>
      </c>
      <c r="AT187" s="221" t="s">
        <v>124</v>
      </c>
      <c r="AU187" s="221" t="s">
        <v>87</v>
      </c>
      <c r="AY187" s="17" t="s">
        <v>123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17" t="s">
        <v>85</v>
      </c>
      <c r="BK187" s="222">
        <f>ROUND(I187*H187,2)</f>
        <v>0</v>
      </c>
      <c r="BL187" s="17" t="s">
        <v>151</v>
      </c>
      <c r="BM187" s="221" t="s">
        <v>983</v>
      </c>
    </row>
    <row r="188" s="11" customFormat="1" ht="22.8" customHeight="1">
      <c r="A188" s="11"/>
      <c r="B188" s="196"/>
      <c r="C188" s="197"/>
      <c r="D188" s="198" t="s">
        <v>76</v>
      </c>
      <c r="E188" s="235" t="s">
        <v>984</v>
      </c>
      <c r="F188" s="235" t="s">
        <v>985</v>
      </c>
      <c r="G188" s="197"/>
      <c r="H188" s="197"/>
      <c r="I188" s="200"/>
      <c r="J188" s="236">
        <f>BK188</f>
        <v>0</v>
      </c>
      <c r="K188" s="197"/>
      <c r="L188" s="202"/>
      <c r="M188" s="203"/>
      <c r="N188" s="204"/>
      <c r="O188" s="204"/>
      <c r="P188" s="205">
        <f>SUM(P189:P190)</f>
        <v>0</v>
      </c>
      <c r="Q188" s="204"/>
      <c r="R188" s="205">
        <f>SUM(R189:R190)</f>
        <v>0.0025199999999999997</v>
      </c>
      <c r="S188" s="204"/>
      <c r="T188" s="206">
        <f>SUM(T189:T190)</f>
        <v>0.0066</v>
      </c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R188" s="207" t="s">
        <v>87</v>
      </c>
      <c r="AT188" s="208" t="s">
        <v>76</v>
      </c>
      <c r="AU188" s="208" t="s">
        <v>85</v>
      </c>
      <c r="AY188" s="207" t="s">
        <v>123</v>
      </c>
      <c r="BK188" s="209">
        <f>SUM(BK189:BK190)</f>
        <v>0</v>
      </c>
    </row>
    <row r="189" s="2" customFormat="1" ht="24.15" customHeight="1">
      <c r="A189" s="38"/>
      <c r="B189" s="39"/>
      <c r="C189" s="210" t="s">
        <v>472</v>
      </c>
      <c r="D189" s="210" t="s">
        <v>124</v>
      </c>
      <c r="E189" s="211" t="s">
        <v>986</v>
      </c>
      <c r="F189" s="212" t="s">
        <v>987</v>
      </c>
      <c r="G189" s="213" t="s">
        <v>234</v>
      </c>
      <c r="H189" s="214">
        <v>6</v>
      </c>
      <c r="I189" s="215"/>
      <c r="J189" s="216">
        <f>ROUND(I189*H189,2)</f>
        <v>0</v>
      </c>
      <c r="K189" s="212" t="s">
        <v>219</v>
      </c>
      <c r="L189" s="44"/>
      <c r="M189" s="217" t="s">
        <v>1</v>
      </c>
      <c r="N189" s="218" t="s">
        <v>42</v>
      </c>
      <c r="O189" s="91"/>
      <c r="P189" s="219">
        <f>O189*H189</f>
        <v>0</v>
      </c>
      <c r="Q189" s="219">
        <v>0.00012999999999999999</v>
      </c>
      <c r="R189" s="219">
        <f>Q189*H189</f>
        <v>0.00077999999999999988</v>
      </c>
      <c r="S189" s="219">
        <v>0.0011000000000000001</v>
      </c>
      <c r="T189" s="220">
        <f>S189*H189</f>
        <v>0.0066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1" t="s">
        <v>151</v>
      </c>
      <c r="AT189" s="221" t="s">
        <v>124</v>
      </c>
      <c r="AU189" s="221" t="s">
        <v>87</v>
      </c>
      <c r="AY189" s="17" t="s">
        <v>123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7" t="s">
        <v>85</v>
      </c>
      <c r="BK189" s="222">
        <f>ROUND(I189*H189,2)</f>
        <v>0</v>
      </c>
      <c r="BL189" s="17" t="s">
        <v>151</v>
      </c>
      <c r="BM189" s="221" t="s">
        <v>988</v>
      </c>
    </row>
    <row r="190" s="2" customFormat="1" ht="24.15" customHeight="1">
      <c r="A190" s="38"/>
      <c r="B190" s="39"/>
      <c r="C190" s="210" t="s">
        <v>478</v>
      </c>
      <c r="D190" s="210" t="s">
        <v>124</v>
      </c>
      <c r="E190" s="211" t="s">
        <v>989</v>
      </c>
      <c r="F190" s="212" t="s">
        <v>990</v>
      </c>
      <c r="G190" s="213" t="s">
        <v>234</v>
      </c>
      <c r="H190" s="214">
        <v>6</v>
      </c>
      <c r="I190" s="215"/>
      <c r="J190" s="216">
        <f>ROUND(I190*H190,2)</f>
        <v>0</v>
      </c>
      <c r="K190" s="212" t="s">
        <v>219</v>
      </c>
      <c r="L190" s="44"/>
      <c r="M190" s="217" t="s">
        <v>1</v>
      </c>
      <c r="N190" s="218" t="s">
        <v>42</v>
      </c>
      <c r="O190" s="91"/>
      <c r="P190" s="219">
        <f>O190*H190</f>
        <v>0</v>
      </c>
      <c r="Q190" s="219">
        <v>0.00029</v>
      </c>
      <c r="R190" s="219">
        <f>Q190*H190</f>
        <v>0.00174</v>
      </c>
      <c r="S190" s="219">
        <v>0</v>
      </c>
      <c r="T190" s="22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1" t="s">
        <v>151</v>
      </c>
      <c r="AT190" s="221" t="s">
        <v>124</v>
      </c>
      <c r="AU190" s="221" t="s">
        <v>87</v>
      </c>
      <c r="AY190" s="17" t="s">
        <v>123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7" t="s">
        <v>85</v>
      </c>
      <c r="BK190" s="222">
        <f>ROUND(I190*H190,2)</f>
        <v>0</v>
      </c>
      <c r="BL190" s="17" t="s">
        <v>151</v>
      </c>
      <c r="BM190" s="221" t="s">
        <v>991</v>
      </c>
    </row>
    <row r="191" s="11" customFormat="1" ht="22.8" customHeight="1">
      <c r="A191" s="11"/>
      <c r="B191" s="196"/>
      <c r="C191" s="197"/>
      <c r="D191" s="198" t="s">
        <v>76</v>
      </c>
      <c r="E191" s="235" t="s">
        <v>992</v>
      </c>
      <c r="F191" s="235" t="s">
        <v>993</v>
      </c>
      <c r="G191" s="197"/>
      <c r="H191" s="197"/>
      <c r="I191" s="200"/>
      <c r="J191" s="236">
        <f>BK191</f>
        <v>0</v>
      </c>
      <c r="K191" s="197"/>
      <c r="L191" s="202"/>
      <c r="M191" s="203"/>
      <c r="N191" s="204"/>
      <c r="O191" s="204"/>
      <c r="P191" s="205">
        <f>SUM(P192:P201)</f>
        <v>0</v>
      </c>
      <c r="Q191" s="204"/>
      <c r="R191" s="205">
        <f>SUM(R192:R201)</f>
        <v>0.21708000000000002</v>
      </c>
      <c r="S191" s="204"/>
      <c r="T191" s="206">
        <f>SUM(T192:T201)</f>
        <v>0.17470000000000002</v>
      </c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R191" s="207" t="s">
        <v>87</v>
      </c>
      <c r="AT191" s="208" t="s">
        <v>76</v>
      </c>
      <c r="AU191" s="208" t="s">
        <v>85</v>
      </c>
      <c r="AY191" s="207" t="s">
        <v>123</v>
      </c>
      <c r="BK191" s="209">
        <f>SUM(BK192:BK201)</f>
        <v>0</v>
      </c>
    </row>
    <row r="192" s="2" customFormat="1" ht="33" customHeight="1">
      <c r="A192" s="38"/>
      <c r="B192" s="39"/>
      <c r="C192" s="210" t="s">
        <v>482</v>
      </c>
      <c r="D192" s="210" t="s">
        <v>124</v>
      </c>
      <c r="E192" s="211" t="s">
        <v>994</v>
      </c>
      <c r="F192" s="212" t="s">
        <v>995</v>
      </c>
      <c r="G192" s="213" t="s">
        <v>234</v>
      </c>
      <c r="H192" s="214">
        <v>1</v>
      </c>
      <c r="I192" s="215"/>
      <c r="J192" s="216">
        <f>ROUND(I192*H192,2)</f>
        <v>0</v>
      </c>
      <c r="K192" s="212" t="s">
        <v>219</v>
      </c>
      <c r="L192" s="44"/>
      <c r="M192" s="217" t="s">
        <v>1</v>
      </c>
      <c r="N192" s="218" t="s">
        <v>42</v>
      </c>
      <c r="O192" s="91"/>
      <c r="P192" s="219">
        <f>O192*H192</f>
        <v>0</v>
      </c>
      <c r="Q192" s="219">
        <v>0.0146</v>
      </c>
      <c r="R192" s="219">
        <f>Q192*H192</f>
        <v>0.0146</v>
      </c>
      <c r="S192" s="219">
        <v>0</v>
      </c>
      <c r="T192" s="22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1" t="s">
        <v>151</v>
      </c>
      <c r="AT192" s="221" t="s">
        <v>124</v>
      </c>
      <c r="AU192" s="221" t="s">
        <v>87</v>
      </c>
      <c r="AY192" s="17" t="s">
        <v>123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7" t="s">
        <v>85</v>
      </c>
      <c r="BK192" s="222">
        <f>ROUND(I192*H192,2)</f>
        <v>0</v>
      </c>
      <c r="BL192" s="17" t="s">
        <v>151</v>
      </c>
      <c r="BM192" s="221" t="s">
        <v>996</v>
      </c>
    </row>
    <row r="193" s="2" customFormat="1" ht="33" customHeight="1">
      <c r="A193" s="38"/>
      <c r="B193" s="39"/>
      <c r="C193" s="210" t="s">
        <v>488</v>
      </c>
      <c r="D193" s="210" t="s">
        <v>124</v>
      </c>
      <c r="E193" s="211" t="s">
        <v>997</v>
      </c>
      <c r="F193" s="212" t="s">
        <v>998</v>
      </c>
      <c r="G193" s="213" t="s">
        <v>234</v>
      </c>
      <c r="H193" s="214">
        <v>1</v>
      </c>
      <c r="I193" s="215"/>
      <c r="J193" s="216">
        <f>ROUND(I193*H193,2)</f>
        <v>0</v>
      </c>
      <c r="K193" s="212" t="s">
        <v>219</v>
      </c>
      <c r="L193" s="44"/>
      <c r="M193" s="217" t="s">
        <v>1</v>
      </c>
      <c r="N193" s="218" t="s">
        <v>42</v>
      </c>
      <c r="O193" s="91"/>
      <c r="P193" s="219">
        <f>O193*H193</f>
        <v>0</v>
      </c>
      <c r="Q193" s="219">
        <v>0.022040000000000001</v>
      </c>
      <c r="R193" s="219">
        <f>Q193*H193</f>
        <v>0.022040000000000001</v>
      </c>
      <c r="S193" s="219">
        <v>0</v>
      </c>
      <c r="T193" s="22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1" t="s">
        <v>151</v>
      </c>
      <c r="AT193" s="221" t="s">
        <v>124</v>
      </c>
      <c r="AU193" s="221" t="s">
        <v>87</v>
      </c>
      <c r="AY193" s="17" t="s">
        <v>123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7" t="s">
        <v>85</v>
      </c>
      <c r="BK193" s="222">
        <f>ROUND(I193*H193,2)</f>
        <v>0</v>
      </c>
      <c r="BL193" s="17" t="s">
        <v>151</v>
      </c>
      <c r="BM193" s="221" t="s">
        <v>999</v>
      </c>
    </row>
    <row r="194" s="2" customFormat="1" ht="37.8" customHeight="1">
      <c r="A194" s="38"/>
      <c r="B194" s="39"/>
      <c r="C194" s="210" t="s">
        <v>492</v>
      </c>
      <c r="D194" s="210" t="s">
        <v>124</v>
      </c>
      <c r="E194" s="211" t="s">
        <v>1000</v>
      </c>
      <c r="F194" s="212" t="s">
        <v>1001</v>
      </c>
      <c r="G194" s="213" t="s">
        <v>234</v>
      </c>
      <c r="H194" s="214">
        <v>2</v>
      </c>
      <c r="I194" s="215"/>
      <c r="J194" s="216">
        <f>ROUND(I194*H194,2)</f>
        <v>0</v>
      </c>
      <c r="K194" s="212" t="s">
        <v>219</v>
      </c>
      <c r="L194" s="44"/>
      <c r="M194" s="217" t="s">
        <v>1</v>
      </c>
      <c r="N194" s="218" t="s">
        <v>42</v>
      </c>
      <c r="O194" s="91"/>
      <c r="P194" s="219">
        <f>O194*H194</f>
        <v>0</v>
      </c>
      <c r="Q194" s="219">
        <v>0.031960000000000002</v>
      </c>
      <c r="R194" s="219">
        <f>Q194*H194</f>
        <v>0.063920000000000005</v>
      </c>
      <c r="S194" s="219">
        <v>0</v>
      </c>
      <c r="T194" s="22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1" t="s">
        <v>151</v>
      </c>
      <c r="AT194" s="221" t="s">
        <v>124</v>
      </c>
      <c r="AU194" s="221" t="s">
        <v>87</v>
      </c>
      <c r="AY194" s="17" t="s">
        <v>123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7" t="s">
        <v>85</v>
      </c>
      <c r="BK194" s="222">
        <f>ROUND(I194*H194,2)</f>
        <v>0</v>
      </c>
      <c r="BL194" s="17" t="s">
        <v>151</v>
      </c>
      <c r="BM194" s="221" t="s">
        <v>1002</v>
      </c>
    </row>
    <row r="195" s="2" customFormat="1" ht="37.8" customHeight="1">
      <c r="A195" s="38"/>
      <c r="B195" s="39"/>
      <c r="C195" s="210" t="s">
        <v>496</v>
      </c>
      <c r="D195" s="210" t="s">
        <v>124</v>
      </c>
      <c r="E195" s="211" t="s">
        <v>1003</v>
      </c>
      <c r="F195" s="212" t="s">
        <v>1004</v>
      </c>
      <c r="G195" s="213" t="s">
        <v>234</v>
      </c>
      <c r="H195" s="214">
        <v>2</v>
      </c>
      <c r="I195" s="215"/>
      <c r="J195" s="216">
        <f>ROUND(I195*H195,2)</f>
        <v>0</v>
      </c>
      <c r="K195" s="212" t="s">
        <v>219</v>
      </c>
      <c r="L195" s="44"/>
      <c r="M195" s="217" t="s">
        <v>1</v>
      </c>
      <c r="N195" s="218" t="s">
        <v>42</v>
      </c>
      <c r="O195" s="91"/>
      <c r="P195" s="219">
        <f>O195*H195</f>
        <v>0</v>
      </c>
      <c r="Q195" s="219">
        <v>0.058000000000000003</v>
      </c>
      <c r="R195" s="219">
        <f>Q195*H195</f>
        <v>0.11600000000000001</v>
      </c>
      <c r="S195" s="219">
        <v>0</v>
      </c>
      <c r="T195" s="22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1" t="s">
        <v>151</v>
      </c>
      <c r="AT195" s="221" t="s">
        <v>124</v>
      </c>
      <c r="AU195" s="221" t="s">
        <v>87</v>
      </c>
      <c r="AY195" s="17" t="s">
        <v>123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7" t="s">
        <v>85</v>
      </c>
      <c r="BK195" s="222">
        <f>ROUND(I195*H195,2)</f>
        <v>0</v>
      </c>
      <c r="BL195" s="17" t="s">
        <v>151</v>
      </c>
      <c r="BM195" s="221" t="s">
        <v>1005</v>
      </c>
    </row>
    <row r="196" s="2" customFormat="1" ht="24.15" customHeight="1">
      <c r="A196" s="38"/>
      <c r="B196" s="39"/>
      <c r="C196" s="210" t="s">
        <v>501</v>
      </c>
      <c r="D196" s="210" t="s">
        <v>124</v>
      </c>
      <c r="E196" s="211" t="s">
        <v>1006</v>
      </c>
      <c r="F196" s="212" t="s">
        <v>1007</v>
      </c>
      <c r="G196" s="213" t="s">
        <v>234</v>
      </c>
      <c r="H196" s="214">
        <v>4</v>
      </c>
      <c r="I196" s="215"/>
      <c r="J196" s="216">
        <f>ROUND(I196*H196,2)</f>
        <v>0</v>
      </c>
      <c r="K196" s="212" t="s">
        <v>219</v>
      </c>
      <c r="L196" s="44"/>
      <c r="M196" s="217" t="s">
        <v>1</v>
      </c>
      <c r="N196" s="218" t="s">
        <v>42</v>
      </c>
      <c r="O196" s="91"/>
      <c r="P196" s="219">
        <f>O196*H196</f>
        <v>0</v>
      </c>
      <c r="Q196" s="219">
        <v>8.0000000000000007E-05</v>
      </c>
      <c r="R196" s="219">
        <f>Q196*H196</f>
        <v>0.00032000000000000003</v>
      </c>
      <c r="S196" s="219">
        <v>0.024930000000000001</v>
      </c>
      <c r="T196" s="220">
        <f>S196*H196</f>
        <v>0.099720000000000003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1" t="s">
        <v>151</v>
      </c>
      <c r="AT196" s="221" t="s">
        <v>124</v>
      </c>
      <c r="AU196" s="221" t="s">
        <v>87</v>
      </c>
      <c r="AY196" s="17" t="s">
        <v>123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17" t="s">
        <v>85</v>
      </c>
      <c r="BK196" s="222">
        <f>ROUND(I196*H196,2)</f>
        <v>0</v>
      </c>
      <c r="BL196" s="17" t="s">
        <v>151</v>
      </c>
      <c r="BM196" s="221" t="s">
        <v>1008</v>
      </c>
    </row>
    <row r="197" s="2" customFormat="1" ht="24.15" customHeight="1">
      <c r="A197" s="38"/>
      <c r="B197" s="39"/>
      <c r="C197" s="210" t="s">
        <v>506</v>
      </c>
      <c r="D197" s="210" t="s">
        <v>124</v>
      </c>
      <c r="E197" s="211" t="s">
        <v>1009</v>
      </c>
      <c r="F197" s="212" t="s">
        <v>1010</v>
      </c>
      <c r="G197" s="213" t="s">
        <v>234</v>
      </c>
      <c r="H197" s="214">
        <v>2</v>
      </c>
      <c r="I197" s="215"/>
      <c r="J197" s="216">
        <f>ROUND(I197*H197,2)</f>
        <v>0</v>
      </c>
      <c r="K197" s="212" t="s">
        <v>219</v>
      </c>
      <c r="L197" s="44"/>
      <c r="M197" s="217" t="s">
        <v>1</v>
      </c>
      <c r="N197" s="218" t="s">
        <v>42</v>
      </c>
      <c r="O197" s="91"/>
      <c r="P197" s="219">
        <f>O197*H197</f>
        <v>0</v>
      </c>
      <c r="Q197" s="219">
        <v>0.00010000000000000001</v>
      </c>
      <c r="R197" s="219">
        <f>Q197*H197</f>
        <v>0.00020000000000000001</v>
      </c>
      <c r="S197" s="219">
        <v>0.037490000000000002</v>
      </c>
      <c r="T197" s="220">
        <f>S197*H197</f>
        <v>0.074980000000000005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1" t="s">
        <v>151</v>
      </c>
      <c r="AT197" s="221" t="s">
        <v>124</v>
      </c>
      <c r="AU197" s="221" t="s">
        <v>87</v>
      </c>
      <c r="AY197" s="17" t="s">
        <v>123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7" t="s">
        <v>85</v>
      </c>
      <c r="BK197" s="222">
        <f>ROUND(I197*H197,2)</f>
        <v>0</v>
      </c>
      <c r="BL197" s="17" t="s">
        <v>151</v>
      </c>
      <c r="BM197" s="221" t="s">
        <v>1011</v>
      </c>
    </row>
    <row r="198" s="2" customFormat="1" ht="16.5" customHeight="1">
      <c r="A198" s="38"/>
      <c r="B198" s="39"/>
      <c r="C198" s="210" t="s">
        <v>511</v>
      </c>
      <c r="D198" s="210" t="s">
        <v>124</v>
      </c>
      <c r="E198" s="211" t="s">
        <v>1012</v>
      </c>
      <c r="F198" s="212" t="s">
        <v>1013</v>
      </c>
      <c r="G198" s="213" t="s">
        <v>158</v>
      </c>
      <c r="H198" s="214">
        <v>8.0399999999999991</v>
      </c>
      <c r="I198" s="215"/>
      <c r="J198" s="216">
        <f>ROUND(I198*H198,2)</f>
        <v>0</v>
      </c>
      <c r="K198" s="212" t="s">
        <v>219</v>
      </c>
      <c r="L198" s="44"/>
      <c r="M198" s="217" t="s">
        <v>1</v>
      </c>
      <c r="N198" s="218" t="s">
        <v>42</v>
      </c>
      <c r="O198" s="91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1" t="s">
        <v>151</v>
      </c>
      <c r="AT198" s="221" t="s">
        <v>124</v>
      </c>
      <c r="AU198" s="221" t="s">
        <v>87</v>
      </c>
      <c r="AY198" s="17" t="s">
        <v>123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7" t="s">
        <v>85</v>
      </c>
      <c r="BK198" s="222">
        <f>ROUND(I198*H198,2)</f>
        <v>0</v>
      </c>
      <c r="BL198" s="17" t="s">
        <v>151</v>
      </c>
      <c r="BM198" s="221" t="s">
        <v>1014</v>
      </c>
    </row>
    <row r="199" s="2" customFormat="1" ht="16.5" customHeight="1">
      <c r="A199" s="38"/>
      <c r="B199" s="39"/>
      <c r="C199" s="210" t="s">
        <v>515</v>
      </c>
      <c r="D199" s="210" t="s">
        <v>124</v>
      </c>
      <c r="E199" s="211" t="s">
        <v>1015</v>
      </c>
      <c r="F199" s="212" t="s">
        <v>1016</v>
      </c>
      <c r="G199" s="213" t="s">
        <v>158</v>
      </c>
      <c r="H199" s="214">
        <v>8.0399999999999991</v>
      </c>
      <c r="I199" s="215"/>
      <c r="J199" s="216">
        <f>ROUND(I199*H199,2)</f>
        <v>0</v>
      </c>
      <c r="K199" s="212" t="s">
        <v>219</v>
      </c>
      <c r="L199" s="44"/>
      <c r="M199" s="217" t="s">
        <v>1</v>
      </c>
      <c r="N199" s="218" t="s">
        <v>42</v>
      </c>
      <c r="O199" s="91"/>
      <c r="P199" s="219">
        <f>O199*H199</f>
        <v>0</v>
      </c>
      <c r="Q199" s="219">
        <v>0</v>
      </c>
      <c r="R199" s="219">
        <f>Q199*H199</f>
        <v>0</v>
      </c>
      <c r="S199" s="219">
        <v>0</v>
      </c>
      <c r="T199" s="22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1" t="s">
        <v>151</v>
      </c>
      <c r="AT199" s="221" t="s">
        <v>124</v>
      </c>
      <c r="AU199" s="221" t="s">
        <v>87</v>
      </c>
      <c r="AY199" s="17" t="s">
        <v>123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17" t="s">
        <v>85</v>
      </c>
      <c r="BK199" s="222">
        <f>ROUND(I199*H199,2)</f>
        <v>0</v>
      </c>
      <c r="BL199" s="17" t="s">
        <v>151</v>
      </c>
      <c r="BM199" s="221" t="s">
        <v>1017</v>
      </c>
    </row>
    <row r="200" s="14" customFormat="1">
      <c r="A200" s="14"/>
      <c r="B200" s="248"/>
      <c r="C200" s="249"/>
      <c r="D200" s="239" t="s">
        <v>221</v>
      </c>
      <c r="E200" s="250" t="s">
        <v>1</v>
      </c>
      <c r="F200" s="251" t="s">
        <v>1018</v>
      </c>
      <c r="G200" s="249"/>
      <c r="H200" s="252">
        <v>8.0399999999999991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8" t="s">
        <v>221</v>
      </c>
      <c r="AU200" s="258" t="s">
        <v>87</v>
      </c>
      <c r="AV200" s="14" t="s">
        <v>87</v>
      </c>
      <c r="AW200" s="14" t="s">
        <v>32</v>
      </c>
      <c r="AX200" s="14" t="s">
        <v>85</v>
      </c>
      <c r="AY200" s="258" t="s">
        <v>123</v>
      </c>
    </row>
    <row r="201" s="2" customFormat="1" ht="24.15" customHeight="1">
      <c r="A201" s="38"/>
      <c r="B201" s="39"/>
      <c r="C201" s="210" t="s">
        <v>519</v>
      </c>
      <c r="D201" s="210" t="s">
        <v>124</v>
      </c>
      <c r="E201" s="211" t="s">
        <v>1019</v>
      </c>
      <c r="F201" s="212" t="s">
        <v>1020</v>
      </c>
      <c r="G201" s="213" t="s">
        <v>428</v>
      </c>
      <c r="H201" s="214">
        <v>0.217</v>
      </c>
      <c r="I201" s="215"/>
      <c r="J201" s="216">
        <f>ROUND(I201*H201,2)</f>
        <v>0</v>
      </c>
      <c r="K201" s="212" t="s">
        <v>219</v>
      </c>
      <c r="L201" s="44"/>
      <c r="M201" s="217" t="s">
        <v>1</v>
      </c>
      <c r="N201" s="218" t="s">
        <v>42</v>
      </c>
      <c r="O201" s="91"/>
      <c r="P201" s="219">
        <f>O201*H201</f>
        <v>0</v>
      </c>
      <c r="Q201" s="219">
        <v>0</v>
      </c>
      <c r="R201" s="219">
        <f>Q201*H201</f>
        <v>0</v>
      </c>
      <c r="S201" s="219">
        <v>0</v>
      </c>
      <c r="T201" s="22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1" t="s">
        <v>151</v>
      </c>
      <c r="AT201" s="221" t="s">
        <v>124</v>
      </c>
      <c r="AU201" s="221" t="s">
        <v>87</v>
      </c>
      <c r="AY201" s="17" t="s">
        <v>123</v>
      </c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17" t="s">
        <v>85</v>
      </c>
      <c r="BK201" s="222">
        <f>ROUND(I201*H201,2)</f>
        <v>0</v>
      </c>
      <c r="BL201" s="17" t="s">
        <v>151</v>
      </c>
      <c r="BM201" s="221" t="s">
        <v>1021</v>
      </c>
    </row>
    <row r="202" s="11" customFormat="1" ht="22.8" customHeight="1">
      <c r="A202" s="11"/>
      <c r="B202" s="196"/>
      <c r="C202" s="197"/>
      <c r="D202" s="198" t="s">
        <v>76</v>
      </c>
      <c r="E202" s="235" t="s">
        <v>1022</v>
      </c>
      <c r="F202" s="235" t="s">
        <v>1023</v>
      </c>
      <c r="G202" s="197"/>
      <c r="H202" s="197"/>
      <c r="I202" s="200"/>
      <c r="J202" s="236">
        <f>BK202</f>
        <v>0</v>
      </c>
      <c r="K202" s="197"/>
      <c r="L202" s="202"/>
      <c r="M202" s="203"/>
      <c r="N202" s="204"/>
      <c r="O202" s="204"/>
      <c r="P202" s="205">
        <f>SUM(P203:P222)</f>
        <v>0</v>
      </c>
      <c r="Q202" s="204"/>
      <c r="R202" s="205">
        <f>SUM(R203:R222)</f>
        <v>0.033417999999999996</v>
      </c>
      <c r="S202" s="204"/>
      <c r="T202" s="206">
        <f>SUM(T203:T222)</f>
        <v>0</v>
      </c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R202" s="207" t="s">
        <v>87</v>
      </c>
      <c r="AT202" s="208" t="s">
        <v>76</v>
      </c>
      <c r="AU202" s="208" t="s">
        <v>85</v>
      </c>
      <c r="AY202" s="207" t="s">
        <v>123</v>
      </c>
      <c r="BK202" s="209">
        <f>SUM(BK203:BK222)</f>
        <v>0</v>
      </c>
    </row>
    <row r="203" s="2" customFormat="1" ht="16.5" customHeight="1">
      <c r="A203" s="38"/>
      <c r="B203" s="39"/>
      <c r="C203" s="210" t="s">
        <v>525</v>
      </c>
      <c r="D203" s="210" t="s">
        <v>124</v>
      </c>
      <c r="E203" s="211" t="s">
        <v>1024</v>
      </c>
      <c r="F203" s="212" t="s">
        <v>1025</v>
      </c>
      <c r="G203" s="213" t="s">
        <v>234</v>
      </c>
      <c r="H203" s="214">
        <v>4</v>
      </c>
      <c r="I203" s="215"/>
      <c r="J203" s="216">
        <f>ROUND(I203*H203,2)</f>
        <v>0</v>
      </c>
      <c r="K203" s="212" t="s">
        <v>219</v>
      </c>
      <c r="L203" s="44"/>
      <c r="M203" s="217" t="s">
        <v>1</v>
      </c>
      <c r="N203" s="218" t="s">
        <v>42</v>
      </c>
      <c r="O203" s="91"/>
      <c r="P203" s="219">
        <f>O203*H203</f>
        <v>0</v>
      </c>
      <c r="Q203" s="219">
        <v>0</v>
      </c>
      <c r="R203" s="219">
        <f>Q203*H203</f>
        <v>0</v>
      </c>
      <c r="S203" s="219">
        <v>0</v>
      </c>
      <c r="T203" s="22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1" t="s">
        <v>151</v>
      </c>
      <c r="AT203" s="221" t="s">
        <v>124</v>
      </c>
      <c r="AU203" s="221" t="s">
        <v>87</v>
      </c>
      <c r="AY203" s="17" t="s">
        <v>123</v>
      </c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17" t="s">
        <v>85</v>
      </c>
      <c r="BK203" s="222">
        <f>ROUND(I203*H203,2)</f>
        <v>0</v>
      </c>
      <c r="BL203" s="17" t="s">
        <v>151</v>
      </c>
      <c r="BM203" s="221" t="s">
        <v>1026</v>
      </c>
    </row>
    <row r="204" s="2" customFormat="1" ht="24.15" customHeight="1">
      <c r="A204" s="38"/>
      <c r="B204" s="39"/>
      <c r="C204" s="270" t="s">
        <v>531</v>
      </c>
      <c r="D204" s="270" t="s">
        <v>458</v>
      </c>
      <c r="E204" s="271" t="s">
        <v>1027</v>
      </c>
      <c r="F204" s="272" t="s">
        <v>1028</v>
      </c>
      <c r="G204" s="273" t="s">
        <v>234</v>
      </c>
      <c r="H204" s="274">
        <v>4</v>
      </c>
      <c r="I204" s="275"/>
      <c r="J204" s="276">
        <f>ROUND(I204*H204,2)</f>
        <v>0</v>
      </c>
      <c r="K204" s="272" t="s">
        <v>219</v>
      </c>
      <c r="L204" s="277"/>
      <c r="M204" s="278" t="s">
        <v>1</v>
      </c>
      <c r="N204" s="279" t="s">
        <v>42</v>
      </c>
      <c r="O204" s="91"/>
      <c r="P204" s="219">
        <f>O204*H204</f>
        <v>0</v>
      </c>
      <c r="Q204" s="219">
        <v>0.00020000000000000001</v>
      </c>
      <c r="R204" s="219">
        <f>Q204*H204</f>
        <v>0.00080000000000000004</v>
      </c>
      <c r="S204" s="219">
        <v>0</v>
      </c>
      <c r="T204" s="22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1" t="s">
        <v>186</v>
      </c>
      <c r="AT204" s="221" t="s">
        <v>458</v>
      </c>
      <c r="AU204" s="221" t="s">
        <v>87</v>
      </c>
      <c r="AY204" s="17" t="s">
        <v>123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7" t="s">
        <v>85</v>
      </c>
      <c r="BK204" s="222">
        <f>ROUND(I204*H204,2)</f>
        <v>0</v>
      </c>
      <c r="BL204" s="17" t="s">
        <v>151</v>
      </c>
      <c r="BM204" s="221" t="s">
        <v>1029</v>
      </c>
    </row>
    <row r="205" s="2" customFormat="1" ht="24.15" customHeight="1">
      <c r="A205" s="38"/>
      <c r="B205" s="39"/>
      <c r="C205" s="270" t="s">
        <v>535</v>
      </c>
      <c r="D205" s="270" t="s">
        <v>458</v>
      </c>
      <c r="E205" s="271" t="s">
        <v>1030</v>
      </c>
      <c r="F205" s="272" t="s">
        <v>1031</v>
      </c>
      <c r="G205" s="273" t="s">
        <v>234</v>
      </c>
      <c r="H205" s="274">
        <v>1</v>
      </c>
      <c r="I205" s="275"/>
      <c r="J205" s="276">
        <f>ROUND(I205*H205,2)</f>
        <v>0</v>
      </c>
      <c r="K205" s="272" t="s">
        <v>219</v>
      </c>
      <c r="L205" s="277"/>
      <c r="M205" s="278" t="s">
        <v>1</v>
      </c>
      <c r="N205" s="279" t="s">
        <v>42</v>
      </c>
      <c r="O205" s="91"/>
      <c r="P205" s="219">
        <f>O205*H205</f>
        <v>0</v>
      </c>
      <c r="Q205" s="219">
        <v>0.0050000000000000001</v>
      </c>
      <c r="R205" s="219">
        <f>Q205*H205</f>
        <v>0.0050000000000000001</v>
      </c>
      <c r="S205" s="219">
        <v>0</v>
      </c>
      <c r="T205" s="22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1" t="s">
        <v>186</v>
      </c>
      <c r="AT205" s="221" t="s">
        <v>458</v>
      </c>
      <c r="AU205" s="221" t="s">
        <v>87</v>
      </c>
      <c r="AY205" s="17" t="s">
        <v>123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7" t="s">
        <v>85</v>
      </c>
      <c r="BK205" s="222">
        <f>ROUND(I205*H205,2)</f>
        <v>0</v>
      </c>
      <c r="BL205" s="17" t="s">
        <v>151</v>
      </c>
      <c r="BM205" s="221" t="s">
        <v>1032</v>
      </c>
    </row>
    <row r="206" s="2" customFormat="1" ht="24.15" customHeight="1">
      <c r="A206" s="38"/>
      <c r="B206" s="39"/>
      <c r="C206" s="210" t="s">
        <v>541</v>
      </c>
      <c r="D206" s="210" t="s">
        <v>124</v>
      </c>
      <c r="E206" s="211" t="s">
        <v>1033</v>
      </c>
      <c r="F206" s="212" t="s">
        <v>1034</v>
      </c>
      <c r="G206" s="213" t="s">
        <v>234</v>
      </c>
      <c r="H206" s="214">
        <v>1</v>
      </c>
      <c r="I206" s="215"/>
      <c r="J206" s="216">
        <f>ROUND(I206*H206,2)</f>
        <v>0</v>
      </c>
      <c r="K206" s="212" t="s">
        <v>219</v>
      </c>
      <c r="L206" s="44"/>
      <c r="M206" s="217" t="s">
        <v>1</v>
      </c>
      <c r="N206" s="218" t="s">
        <v>42</v>
      </c>
      <c r="O206" s="91"/>
      <c r="P206" s="219">
        <f>O206*H206</f>
        <v>0</v>
      </c>
      <c r="Q206" s="219">
        <v>0</v>
      </c>
      <c r="R206" s="219">
        <f>Q206*H206</f>
        <v>0</v>
      </c>
      <c r="S206" s="219">
        <v>0</v>
      </c>
      <c r="T206" s="22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1" t="s">
        <v>151</v>
      </c>
      <c r="AT206" s="221" t="s">
        <v>124</v>
      </c>
      <c r="AU206" s="221" t="s">
        <v>87</v>
      </c>
      <c r="AY206" s="17" t="s">
        <v>123</v>
      </c>
      <c r="BE206" s="222">
        <f>IF(N206="základní",J206,0)</f>
        <v>0</v>
      </c>
      <c r="BF206" s="222">
        <f>IF(N206="snížená",J206,0)</f>
        <v>0</v>
      </c>
      <c r="BG206" s="222">
        <f>IF(N206="zákl. přenesená",J206,0)</f>
        <v>0</v>
      </c>
      <c r="BH206" s="222">
        <f>IF(N206="sníž. přenesená",J206,0)</f>
        <v>0</v>
      </c>
      <c r="BI206" s="222">
        <f>IF(N206="nulová",J206,0)</f>
        <v>0</v>
      </c>
      <c r="BJ206" s="17" t="s">
        <v>85</v>
      </c>
      <c r="BK206" s="222">
        <f>ROUND(I206*H206,2)</f>
        <v>0</v>
      </c>
      <c r="BL206" s="17" t="s">
        <v>151</v>
      </c>
      <c r="BM206" s="221" t="s">
        <v>1035</v>
      </c>
    </row>
    <row r="207" s="2" customFormat="1" ht="24.15" customHeight="1">
      <c r="A207" s="38"/>
      <c r="B207" s="39"/>
      <c r="C207" s="270" t="s">
        <v>548</v>
      </c>
      <c r="D207" s="270" t="s">
        <v>458</v>
      </c>
      <c r="E207" s="271" t="s">
        <v>1036</v>
      </c>
      <c r="F207" s="272" t="s">
        <v>1037</v>
      </c>
      <c r="G207" s="273" t="s">
        <v>234</v>
      </c>
      <c r="H207" s="274">
        <v>1</v>
      </c>
      <c r="I207" s="275"/>
      <c r="J207" s="276">
        <f>ROUND(I207*H207,2)</f>
        <v>0</v>
      </c>
      <c r="K207" s="272" t="s">
        <v>219</v>
      </c>
      <c r="L207" s="277"/>
      <c r="M207" s="278" t="s">
        <v>1</v>
      </c>
      <c r="N207" s="279" t="s">
        <v>42</v>
      </c>
      <c r="O207" s="91"/>
      <c r="P207" s="219">
        <f>O207*H207</f>
        <v>0</v>
      </c>
      <c r="Q207" s="219">
        <v>0.00080000000000000004</v>
      </c>
      <c r="R207" s="219">
        <f>Q207*H207</f>
        <v>0.00080000000000000004</v>
      </c>
      <c r="S207" s="219">
        <v>0</v>
      </c>
      <c r="T207" s="22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1" t="s">
        <v>186</v>
      </c>
      <c r="AT207" s="221" t="s">
        <v>458</v>
      </c>
      <c r="AU207" s="221" t="s">
        <v>87</v>
      </c>
      <c r="AY207" s="17" t="s">
        <v>123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7" t="s">
        <v>85</v>
      </c>
      <c r="BK207" s="222">
        <f>ROUND(I207*H207,2)</f>
        <v>0</v>
      </c>
      <c r="BL207" s="17" t="s">
        <v>151</v>
      </c>
      <c r="BM207" s="221" t="s">
        <v>1038</v>
      </c>
    </row>
    <row r="208" s="2" customFormat="1" ht="33" customHeight="1">
      <c r="A208" s="38"/>
      <c r="B208" s="39"/>
      <c r="C208" s="210" t="s">
        <v>552</v>
      </c>
      <c r="D208" s="210" t="s">
        <v>124</v>
      </c>
      <c r="E208" s="211" t="s">
        <v>1039</v>
      </c>
      <c r="F208" s="212" t="s">
        <v>1040</v>
      </c>
      <c r="G208" s="213" t="s">
        <v>127</v>
      </c>
      <c r="H208" s="214">
        <v>4</v>
      </c>
      <c r="I208" s="215"/>
      <c r="J208" s="216">
        <f>ROUND(I208*H208,2)</f>
        <v>0</v>
      </c>
      <c r="K208" s="212" t="s">
        <v>219</v>
      </c>
      <c r="L208" s="44"/>
      <c r="M208" s="217" t="s">
        <v>1</v>
      </c>
      <c r="N208" s="218" t="s">
        <v>42</v>
      </c>
      <c r="O208" s="91"/>
      <c r="P208" s="219">
        <f>O208*H208</f>
        <v>0</v>
      </c>
      <c r="Q208" s="219">
        <v>0</v>
      </c>
      <c r="R208" s="219">
        <f>Q208*H208</f>
        <v>0</v>
      </c>
      <c r="S208" s="219">
        <v>0</v>
      </c>
      <c r="T208" s="22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1" t="s">
        <v>151</v>
      </c>
      <c r="AT208" s="221" t="s">
        <v>124</v>
      </c>
      <c r="AU208" s="221" t="s">
        <v>87</v>
      </c>
      <c r="AY208" s="17" t="s">
        <v>123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17" t="s">
        <v>85</v>
      </c>
      <c r="BK208" s="222">
        <f>ROUND(I208*H208,2)</f>
        <v>0</v>
      </c>
      <c r="BL208" s="17" t="s">
        <v>151</v>
      </c>
      <c r="BM208" s="221" t="s">
        <v>1041</v>
      </c>
    </row>
    <row r="209" s="2" customFormat="1" ht="16.5" customHeight="1">
      <c r="A209" s="38"/>
      <c r="B209" s="39"/>
      <c r="C209" s="270" t="s">
        <v>556</v>
      </c>
      <c r="D209" s="270" t="s">
        <v>458</v>
      </c>
      <c r="E209" s="271" t="s">
        <v>1042</v>
      </c>
      <c r="F209" s="272" t="s">
        <v>1043</v>
      </c>
      <c r="G209" s="273" t="s">
        <v>127</v>
      </c>
      <c r="H209" s="274">
        <v>4.7999999999999998</v>
      </c>
      <c r="I209" s="275"/>
      <c r="J209" s="276">
        <f>ROUND(I209*H209,2)</f>
        <v>0</v>
      </c>
      <c r="K209" s="272" t="s">
        <v>219</v>
      </c>
      <c r="L209" s="277"/>
      <c r="M209" s="278" t="s">
        <v>1</v>
      </c>
      <c r="N209" s="279" t="s">
        <v>42</v>
      </c>
      <c r="O209" s="91"/>
      <c r="P209" s="219">
        <f>O209*H209</f>
        <v>0</v>
      </c>
      <c r="Q209" s="219">
        <v>0.0015</v>
      </c>
      <c r="R209" s="219">
        <f>Q209*H209</f>
        <v>0.0071999999999999998</v>
      </c>
      <c r="S209" s="219">
        <v>0</v>
      </c>
      <c r="T209" s="22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1" t="s">
        <v>186</v>
      </c>
      <c r="AT209" s="221" t="s">
        <v>458</v>
      </c>
      <c r="AU209" s="221" t="s">
        <v>87</v>
      </c>
      <c r="AY209" s="17" t="s">
        <v>123</v>
      </c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17" t="s">
        <v>85</v>
      </c>
      <c r="BK209" s="222">
        <f>ROUND(I209*H209,2)</f>
        <v>0</v>
      </c>
      <c r="BL209" s="17" t="s">
        <v>151</v>
      </c>
      <c r="BM209" s="221" t="s">
        <v>1044</v>
      </c>
    </row>
    <row r="210" s="14" customFormat="1">
      <c r="A210" s="14"/>
      <c r="B210" s="248"/>
      <c r="C210" s="249"/>
      <c r="D210" s="239" t="s">
        <v>221</v>
      </c>
      <c r="E210" s="249"/>
      <c r="F210" s="251" t="s">
        <v>1045</v>
      </c>
      <c r="G210" s="249"/>
      <c r="H210" s="252">
        <v>4.7999999999999998</v>
      </c>
      <c r="I210" s="253"/>
      <c r="J210" s="249"/>
      <c r="K210" s="249"/>
      <c r="L210" s="254"/>
      <c r="M210" s="255"/>
      <c r="N210" s="256"/>
      <c r="O210" s="256"/>
      <c r="P210" s="256"/>
      <c r="Q210" s="256"/>
      <c r="R210" s="256"/>
      <c r="S210" s="256"/>
      <c r="T210" s="25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8" t="s">
        <v>221</v>
      </c>
      <c r="AU210" s="258" t="s">
        <v>87</v>
      </c>
      <c r="AV210" s="14" t="s">
        <v>87</v>
      </c>
      <c r="AW210" s="14" t="s">
        <v>4</v>
      </c>
      <c r="AX210" s="14" t="s">
        <v>85</v>
      </c>
      <c r="AY210" s="258" t="s">
        <v>123</v>
      </c>
    </row>
    <row r="211" s="2" customFormat="1" ht="33" customHeight="1">
      <c r="A211" s="38"/>
      <c r="B211" s="39"/>
      <c r="C211" s="210" t="s">
        <v>560</v>
      </c>
      <c r="D211" s="210" t="s">
        <v>124</v>
      </c>
      <c r="E211" s="211" t="s">
        <v>1046</v>
      </c>
      <c r="F211" s="212" t="s">
        <v>1047</v>
      </c>
      <c r="G211" s="213" t="s">
        <v>127</v>
      </c>
      <c r="H211" s="214">
        <v>7</v>
      </c>
      <c r="I211" s="215"/>
      <c r="J211" s="216">
        <f>ROUND(I211*H211,2)</f>
        <v>0</v>
      </c>
      <c r="K211" s="212" t="s">
        <v>219</v>
      </c>
      <c r="L211" s="44"/>
      <c r="M211" s="217" t="s">
        <v>1</v>
      </c>
      <c r="N211" s="218" t="s">
        <v>42</v>
      </c>
      <c r="O211" s="91"/>
      <c r="P211" s="219">
        <f>O211*H211</f>
        <v>0</v>
      </c>
      <c r="Q211" s="219">
        <v>0</v>
      </c>
      <c r="R211" s="219">
        <f>Q211*H211</f>
        <v>0</v>
      </c>
      <c r="S211" s="219">
        <v>0</v>
      </c>
      <c r="T211" s="22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1" t="s">
        <v>151</v>
      </c>
      <c r="AT211" s="221" t="s">
        <v>124</v>
      </c>
      <c r="AU211" s="221" t="s">
        <v>87</v>
      </c>
      <c r="AY211" s="17" t="s">
        <v>123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17" t="s">
        <v>85</v>
      </c>
      <c r="BK211" s="222">
        <f>ROUND(I211*H211,2)</f>
        <v>0</v>
      </c>
      <c r="BL211" s="17" t="s">
        <v>151</v>
      </c>
      <c r="BM211" s="221" t="s">
        <v>1048</v>
      </c>
    </row>
    <row r="212" s="14" customFormat="1">
      <c r="A212" s="14"/>
      <c r="B212" s="248"/>
      <c r="C212" s="249"/>
      <c r="D212" s="239" t="s">
        <v>221</v>
      </c>
      <c r="E212" s="250" t="s">
        <v>1</v>
      </c>
      <c r="F212" s="251" t="s">
        <v>1049</v>
      </c>
      <c r="G212" s="249"/>
      <c r="H212" s="252">
        <v>7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8" t="s">
        <v>221</v>
      </c>
      <c r="AU212" s="258" t="s">
        <v>87</v>
      </c>
      <c r="AV212" s="14" t="s">
        <v>87</v>
      </c>
      <c r="AW212" s="14" t="s">
        <v>32</v>
      </c>
      <c r="AX212" s="14" t="s">
        <v>85</v>
      </c>
      <c r="AY212" s="258" t="s">
        <v>123</v>
      </c>
    </row>
    <row r="213" s="2" customFormat="1" ht="16.5" customHeight="1">
      <c r="A213" s="38"/>
      <c r="B213" s="39"/>
      <c r="C213" s="270" t="s">
        <v>564</v>
      </c>
      <c r="D213" s="270" t="s">
        <v>458</v>
      </c>
      <c r="E213" s="271" t="s">
        <v>1050</v>
      </c>
      <c r="F213" s="272" t="s">
        <v>1051</v>
      </c>
      <c r="G213" s="273" t="s">
        <v>127</v>
      </c>
      <c r="H213" s="274">
        <v>4.2000000000000002</v>
      </c>
      <c r="I213" s="275"/>
      <c r="J213" s="276">
        <f>ROUND(I213*H213,2)</f>
        <v>0</v>
      </c>
      <c r="K213" s="272" t="s">
        <v>219</v>
      </c>
      <c r="L213" s="277"/>
      <c r="M213" s="278" t="s">
        <v>1</v>
      </c>
      <c r="N213" s="279" t="s">
        <v>42</v>
      </c>
      <c r="O213" s="91"/>
      <c r="P213" s="219">
        <f>O213*H213</f>
        <v>0</v>
      </c>
      <c r="Q213" s="219">
        <v>0.0019</v>
      </c>
      <c r="R213" s="219">
        <f>Q213*H213</f>
        <v>0.007980000000000001</v>
      </c>
      <c r="S213" s="219">
        <v>0</v>
      </c>
      <c r="T213" s="22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1" t="s">
        <v>186</v>
      </c>
      <c r="AT213" s="221" t="s">
        <v>458</v>
      </c>
      <c r="AU213" s="221" t="s">
        <v>87</v>
      </c>
      <c r="AY213" s="17" t="s">
        <v>123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17" t="s">
        <v>85</v>
      </c>
      <c r="BK213" s="222">
        <f>ROUND(I213*H213,2)</f>
        <v>0</v>
      </c>
      <c r="BL213" s="17" t="s">
        <v>151</v>
      </c>
      <c r="BM213" s="221" t="s">
        <v>1052</v>
      </c>
    </row>
    <row r="214" s="14" customFormat="1">
      <c r="A214" s="14"/>
      <c r="B214" s="248"/>
      <c r="C214" s="249"/>
      <c r="D214" s="239" t="s">
        <v>221</v>
      </c>
      <c r="E214" s="249"/>
      <c r="F214" s="251" t="s">
        <v>1053</v>
      </c>
      <c r="G214" s="249"/>
      <c r="H214" s="252">
        <v>4.2000000000000002</v>
      </c>
      <c r="I214" s="253"/>
      <c r="J214" s="249"/>
      <c r="K214" s="249"/>
      <c r="L214" s="254"/>
      <c r="M214" s="255"/>
      <c r="N214" s="256"/>
      <c r="O214" s="256"/>
      <c r="P214" s="256"/>
      <c r="Q214" s="256"/>
      <c r="R214" s="256"/>
      <c r="S214" s="256"/>
      <c r="T214" s="25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8" t="s">
        <v>221</v>
      </c>
      <c r="AU214" s="258" t="s">
        <v>87</v>
      </c>
      <c r="AV214" s="14" t="s">
        <v>87</v>
      </c>
      <c r="AW214" s="14" t="s">
        <v>4</v>
      </c>
      <c r="AX214" s="14" t="s">
        <v>85</v>
      </c>
      <c r="AY214" s="258" t="s">
        <v>123</v>
      </c>
    </row>
    <row r="215" s="2" customFormat="1" ht="16.5" customHeight="1">
      <c r="A215" s="38"/>
      <c r="B215" s="39"/>
      <c r="C215" s="270" t="s">
        <v>568</v>
      </c>
      <c r="D215" s="270" t="s">
        <v>458</v>
      </c>
      <c r="E215" s="271" t="s">
        <v>1054</v>
      </c>
      <c r="F215" s="272" t="s">
        <v>1055</v>
      </c>
      <c r="G215" s="273" t="s">
        <v>127</v>
      </c>
      <c r="H215" s="274">
        <v>4.2000000000000002</v>
      </c>
      <c r="I215" s="275"/>
      <c r="J215" s="276">
        <f>ROUND(I215*H215,2)</f>
        <v>0</v>
      </c>
      <c r="K215" s="272" t="s">
        <v>219</v>
      </c>
      <c r="L215" s="277"/>
      <c r="M215" s="278" t="s">
        <v>1</v>
      </c>
      <c r="N215" s="279" t="s">
        <v>42</v>
      </c>
      <c r="O215" s="91"/>
      <c r="P215" s="219">
        <f>O215*H215</f>
        <v>0</v>
      </c>
      <c r="Q215" s="219">
        <v>0.0018</v>
      </c>
      <c r="R215" s="219">
        <f>Q215*H215</f>
        <v>0.0075599999999999999</v>
      </c>
      <c r="S215" s="219">
        <v>0</v>
      </c>
      <c r="T215" s="22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1" t="s">
        <v>186</v>
      </c>
      <c r="AT215" s="221" t="s">
        <v>458</v>
      </c>
      <c r="AU215" s="221" t="s">
        <v>87</v>
      </c>
      <c r="AY215" s="17" t="s">
        <v>123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17" t="s">
        <v>85</v>
      </c>
      <c r="BK215" s="222">
        <f>ROUND(I215*H215,2)</f>
        <v>0</v>
      </c>
      <c r="BL215" s="17" t="s">
        <v>151</v>
      </c>
      <c r="BM215" s="221" t="s">
        <v>1056</v>
      </c>
    </row>
    <row r="216" s="14" customFormat="1">
      <c r="A216" s="14"/>
      <c r="B216" s="248"/>
      <c r="C216" s="249"/>
      <c r="D216" s="239" t="s">
        <v>221</v>
      </c>
      <c r="E216" s="249"/>
      <c r="F216" s="251" t="s">
        <v>1053</v>
      </c>
      <c r="G216" s="249"/>
      <c r="H216" s="252">
        <v>4.2000000000000002</v>
      </c>
      <c r="I216" s="253"/>
      <c r="J216" s="249"/>
      <c r="K216" s="249"/>
      <c r="L216" s="254"/>
      <c r="M216" s="255"/>
      <c r="N216" s="256"/>
      <c r="O216" s="256"/>
      <c r="P216" s="256"/>
      <c r="Q216" s="256"/>
      <c r="R216" s="256"/>
      <c r="S216" s="256"/>
      <c r="T216" s="25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8" t="s">
        <v>221</v>
      </c>
      <c r="AU216" s="258" t="s">
        <v>87</v>
      </c>
      <c r="AV216" s="14" t="s">
        <v>87</v>
      </c>
      <c r="AW216" s="14" t="s">
        <v>4</v>
      </c>
      <c r="AX216" s="14" t="s">
        <v>85</v>
      </c>
      <c r="AY216" s="258" t="s">
        <v>123</v>
      </c>
    </row>
    <row r="217" s="2" customFormat="1" ht="33" customHeight="1">
      <c r="A217" s="38"/>
      <c r="B217" s="39"/>
      <c r="C217" s="210" t="s">
        <v>572</v>
      </c>
      <c r="D217" s="210" t="s">
        <v>124</v>
      </c>
      <c r="E217" s="211" t="s">
        <v>1057</v>
      </c>
      <c r="F217" s="212" t="s">
        <v>1058</v>
      </c>
      <c r="G217" s="213" t="s">
        <v>127</v>
      </c>
      <c r="H217" s="214">
        <v>4</v>
      </c>
      <c r="I217" s="215"/>
      <c r="J217" s="216">
        <f>ROUND(I217*H217,2)</f>
        <v>0</v>
      </c>
      <c r="K217" s="212" t="s">
        <v>219</v>
      </c>
      <c r="L217" s="44"/>
      <c r="M217" s="217" t="s">
        <v>1</v>
      </c>
      <c r="N217" s="218" t="s">
        <v>42</v>
      </c>
      <c r="O217" s="91"/>
      <c r="P217" s="219">
        <f>O217*H217</f>
        <v>0</v>
      </c>
      <c r="Q217" s="219">
        <v>0</v>
      </c>
      <c r="R217" s="219">
        <f>Q217*H217</f>
        <v>0</v>
      </c>
      <c r="S217" s="219">
        <v>0</v>
      </c>
      <c r="T217" s="22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1" t="s">
        <v>151</v>
      </c>
      <c r="AT217" s="221" t="s">
        <v>124</v>
      </c>
      <c r="AU217" s="221" t="s">
        <v>87</v>
      </c>
      <c r="AY217" s="17" t="s">
        <v>123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17" t="s">
        <v>85</v>
      </c>
      <c r="BK217" s="222">
        <f>ROUND(I217*H217,2)</f>
        <v>0</v>
      </c>
      <c r="BL217" s="17" t="s">
        <v>151</v>
      </c>
      <c r="BM217" s="221" t="s">
        <v>1059</v>
      </c>
    </row>
    <row r="218" s="2" customFormat="1" ht="24.15" customHeight="1">
      <c r="A218" s="38"/>
      <c r="B218" s="39"/>
      <c r="C218" s="270" t="s">
        <v>576</v>
      </c>
      <c r="D218" s="270" t="s">
        <v>458</v>
      </c>
      <c r="E218" s="271" t="s">
        <v>1060</v>
      </c>
      <c r="F218" s="272" t="s">
        <v>1061</v>
      </c>
      <c r="G218" s="273" t="s">
        <v>234</v>
      </c>
      <c r="H218" s="274">
        <v>0.47999999999999998</v>
      </c>
      <c r="I218" s="275"/>
      <c r="J218" s="276">
        <f>ROUND(I218*H218,2)</f>
        <v>0</v>
      </c>
      <c r="K218" s="272" t="s">
        <v>219</v>
      </c>
      <c r="L218" s="277"/>
      <c r="M218" s="278" t="s">
        <v>1</v>
      </c>
      <c r="N218" s="279" t="s">
        <v>42</v>
      </c>
      <c r="O218" s="91"/>
      <c r="P218" s="219">
        <f>O218*H218</f>
        <v>0</v>
      </c>
      <c r="Q218" s="219">
        <v>0.0041000000000000003</v>
      </c>
      <c r="R218" s="219">
        <f>Q218*H218</f>
        <v>0.0019680000000000001</v>
      </c>
      <c r="S218" s="219">
        <v>0</v>
      </c>
      <c r="T218" s="22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1" t="s">
        <v>186</v>
      </c>
      <c r="AT218" s="221" t="s">
        <v>458</v>
      </c>
      <c r="AU218" s="221" t="s">
        <v>87</v>
      </c>
      <c r="AY218" s="17" t="s">
        <v>123</v>
      </c>
      <c r="BE218" s="222">
        <f>IF(N218="základní",J218,0)</f>
        <v>0</v>
      </c>
      <c r="BF218" s="222">
        <f>IF(N218="snížená",J218,0)</f>
        <v>0</v>
      </c>
      <c r="BG218" s="222">
        <f>IF(N218="zákl. přenesená",J218,0)</f>
        <v>0</v>
      </c>
      <c r="BH218" s="222">
        <f>IF(N218="sníž. přenesená",J218,0)</f>
        <v>0</v>
      </c>
      <c r="BI218" s="222">
        <f>IF(N218="nulová",J218,0)</f>
        <v>0</v>
      </c>
      <c r="BJ218" s="17" t="s">
        <v>85</v>
      </c>
      <c r="BK218" s="222">
        <f>ROUND(I218*H218,2)</f>
        <v>0</v>
      </c>
      <c r="BL218" s="17" t="s">
        <v>151</v>
      </c>
      <c r="BM218" s="221" t="s">
        <v>1062</v>
      </c>
    </row>
    <row r="219" s="14" customFormat="1">
      <c r="A219" s="14"/>
      <c r="B219" s="248"/>
      <c r="C219" s="249"/>
      <c r="D219" s="239" t="s">
        <v>221</v>
      </c>
      <c r="E219" s="249"/>
      <c r="F219" s="251" t="s">
        <v>1063</v>
      </c>
      <c r="G219" s="249"/>
      <c r="H219" s="252">
        <v>0.47999999999999998</v>
      </c>
      <c r="I219" s="253"/>
      <c r="J219" s="249"/>
      <c r="K219" s="249"/>
      <c r="L219" s="254"/>
      <c r="M219" s="255"/>
      <c r="N219" s="256"/>
      <c r="O219" s="256"/>
      <c r="P219" s="256"/>
      <c r="Q219" s="256"/>
      <c r="R219" s="256"/>
      <c r="S219" s="256"/>
      <c r="T219" s="25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8" t="s">
        <v>221</v>
      </c>
      <c r="AU219" s="258" t="s">
        <v>87</v>
      </c>
      <c r="AV219" s="14" t="s">
        <v>87</v>
      </c>
      <c r="AW219" s="14" t="s">
        <v>4</v>
      </c>
      <c r="AX219" s="14" t="s">
        <v>85</v>
      </c>
      <c r="AY219" s="258" t="s">
        <v>123</v>
      </c>
    </row>
    <row r="220" s="2" customFormat="1" ht="24.15" customHeight="1">
      <c r="A220" s="38"/>
      <c r="B220" s="39"/>
      <c r="C220" s="210" t="s">
        <v>580</v>
      </c>
      <c r="D220" s="210" t="s">
        <v>124</v>
      </c>
      <c r="E220" s="211" t="s">
        <v>1064</v>
      </c>
      <c r="F220" s="212" t="s">
        <v>1065</v>
      </c>
      <c r="G220" s="213" t="s">
        <v>127</v>
      </c>
      <c r="H220" s="214">
        <v>4</v>
      </c>
      <c r="I220" s="215"/>
      <c r="J220" s="216">
        <f>ROUND(I220*H220,2)</f>
        <v>0</v>
      </c>
      <c r="K220" s="212" t="s">
        <v>219</v>
      </c>
      <c r="L220" s="44"/>
      <c r="M220" s="217" t="s">
        <v>1</v>
      </c>
      <c r="N220" s="218" t="s">
        <v>42</v>
      </c>
      <c r="O220" s="91"/>
      <c r="P220" s="219">
        <f>O220*H220</f>
        <v>0</v>
      </c>
      <c r="Q220" s="219">
        <v>0.00016000000000000001</v>
      </c>
      <c r="R220" s="219">
        <f>Q220*H220</f>
        <v>0.00064000000000000005</v>
      </c>
      <c r="S220" s="219">
        <v>0</v>
      </c>
      <c r="T220" s="22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1" t="s">
        <v>151</v>
      </c>
      <c r="AT220" s="221" t="s">
        <v>124</v>
      </c>
      <c r="AU220" s="221" t="s">
        <v>87</v>
      </c>
      <c r="AY220" s="17" t="s">
        <v>123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17" t="s">
        <v>85</v>
      </c>
      <c r="BK220" s="222">
        <f>ROUND(I220*H220,2)</f>
        <v>0</v>
      </c>
      <c r="BL220" s="17" t="s">
        <v>151</v>
      </c>
      <c r="BM220" s="221" t="s">
        <v>1066</v>
      </c>
    </row>
    <row r="221" s="2" customFormat="1" ht="24.15" customHeight="1">
      <c r="A221" s="38"/>
      <c r="B221" s="39"/>
      <c r="C221" s="210" t="s">
        <v>584</v>
      </c>
      <c r="D221" s="210" t="s">
        <v>124</v>
      </c>
      <c r="E221" s="211" t="s">
        <v>1067</v>
      </c>
      <c r="F221" s="212" t="s">
        <v>1068</v>
      </c>
      <c r="G221" s="213" t="s">
        <v>127</v>
      </c>
      <c r="H221" s="214">
        <v>7</v>
      </c>
      <c r="I221" s="215"/>
      <c r="J221" s="216">
        <f>ROUND(I221*H221,2)</f>
        <v>0</v>
      </c>
      <c r="K221" s="212" t="s">
        <v>219</v>
      </c>
      <c r="L221" s="44"/>
      <c r="M221" s="217" t="s">
        <v>1</v>
      </c>
      <c r="N221" s="218" t="s">
        <v>42</v>
      </c>
      <c r="O221" s="91"/>
      <c r="P221" s="219">
        <f>O221*H221</f>
        <v>0</v>
      </c>
      <c r="Q221" s="219">
        <v>0.00021000000000000001</v>
      </c>
      <c r="R221" s="219">
        <f>Q221*H221</f>
        <v>0.00147</v>
      </c>
      <c r="S221" s="219">
        <v>0</v>
      </c>
      <c r="T221" s="22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1" t="s">
        <v>151</v>
      </c>
      <c r="AT221" s="221" t="s">
        <v>124</v>
      </c>
      <c r="AU221" s="221" t="s">
        <v>87</v>
      </c>
      <c r="AY221" s="17" t="s">
        <v>123</v>
      </c>
      <c r="BE221" s="222">
        <f>IF(N221="základní",J221,0)</f>
        <v>0</v>
      </c>
      <c r="BF221" s="222">
        <f>IF(N221="snížená",J221,0)</f>
        <v>0</v>
      </c>
      <c r="BG221" s="222">
        <f>IF(N221="zákl. přenesená",J221,0)</f>
        <v>0</v>
      </c>
      <c r="BH221" s="222">
        <f>IF(N221="sníž. přenesená",J221,0)</f>
        <v>0</v>
      </c>
      <c r="BI221" s="222">
        <f>IF(N221="nulová",J221,0)</f>
        <v>0</v>
      </c>
      <c r="BJ221" s="17" t="s">
        <v>85</v>
      </c>
      <c r="BK221" s="222">
        <f>ROUND(I221*H221,2)</f>
        <v>0</v>
      </c>
      <c r="BL221" s="17" t="s">
        <v>151</v>
      </c>
      <c r="BM221" s="221" t="s">
        <v>1069</v>
      </c>
    </row>
    <row r="222" s="2" customFormat="1" ht="24.15" customHeight="1">
      <c r="A222" s="38"/>
      <c r="B222" s="39"/>
      <c r="C222" s="210" t="s">
        <v>588</v>
      </c>
      <c r="D222" s="210" t="s">
        <v>124</v>
      </c>
      <c r="E222" s="211" t="s">
        <v>1070</v>
      </c>
      <c r="F222" s="212" t="s">
        <v>1071</v>
      </c>
      <c r="G222" s="213" t="s">
        <v>428</v>
      </c>
      <c r="H222" s="214">
        <v>0.033000000000000002</v>
      </c>
      <c r="I222" s="215"/>
      <c r="J222" s="216">
        <f>ROUND(I222*H222,2)</f>
        <v>0</v>
      </c>
      <c r="K222" s="212" t="s">
        <v>219</v>
      </c>
      <c r="L222" s="44"/>
      <c r="M222" s="224" t="s">
        <v>1</v>
      </c>
      <c r="N222" s="225" t="s">
        <v>42</v>
      </c>
      <c r="O222" s="226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1" t="s">
        <v>151</v>
      </c>
      <c r="AT222" s="221" t="s">
        <v>124</v>
      </c>
      <c r="AU222" s="221" t="s">
        <v>87</v>
      </c>
      <c r="AY222" s="17" t="s">
        <v>123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17" t="s">
        <v>85</v>
      </c>
      <c r="BK222" s="222">
        <f>ROUND(I222*H222,2)</f>
        <v>0</v>
      </c>
      <c r="BL222" s="17" t="s">
        <v>151</v>
      </c>
      <c r="BM222" s="221" t="s">
        <v>1072</v>
      </c>
    </row>
    <row r="223" s="2" customFormat="1" ht="6.96" customHeight="1">
      <c r="A223" s="38"/>
      <c r="B223" s="66"/>
      <c r="C223" s="67"/>
      <c r="D223" s="67"/>
      <c r="E223" s="67"/>
      <c r="F223" s="67"/>
      <c r="G223" s="67"/>
      <c r="H223" s="67"/>
      <c r="I223" s="67"/>
      <c r="J223" s="67"/>
      <c r="K223" s="67"/>
      <c r="L223" s="44"/>
      <c r="M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</row>
  </sheetData>
  <sheetProtection sheet="1" autoFilter="0" formatColumns="0" formatRows="0" objects="1" scenarios="1" spinCount="100000" saltValue="oieNLzD+kPArUhTB8OunSImijOgwNKlNA+VqCCAn6Nxlh2vTmWYn7OhRNerq0o8l2zDq+HPIgRizoez+7nCjGw==" hashValue="ZUkSt9cpC0v+BECwv3LrGZDbm84MpqTNP7bAWcxenwExvblcEtHpM80eWUfDdj9N+Qx6tK6SFGaSwFqZ80fLqg==" algorithmName="SHA-512" password="CC35"/>
  <autoFilter ref="C125:K222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97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Stavební úpravy šaten, hokejový stadion, Tachov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1073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ROUND((SUM(BE120:BE128)),  2)</f>
        <v>0</v>
      </c>
      <c r="G33" s="38"/>
      <c r="H33" s="38"/>
      <c r="I33" s="155">
        <v>0.20999999999999999</v>
      </c>
      <c r="J33" s="154">
        <f>ROUND(((SUM(BE120:BE128))*I33),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ROUND((SUM(BF120:BF128)),  2)</f>
        <v>0</v>
      </c>
      <c r="G34" s="38"/>
      <c r="H34" s="38"/>
      <c r="I34" s="155">
        <v>0.12</v>
      </c>
      <c r="J34" s="154">
        <f>ROUND(((SUM(BF120:BF128))*I34),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ROUND((SUM(BG120:BG128)),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ROUND((SUM(BH120:BH128)),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ROUND((SUM(BI120:BI128)),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Stavební úpravy šaten, hokejový stadion, Tachov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04 -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Tachov</v>
      </c>
      <c r="G89" s="40"/>
      <c r="H89" s="40"/>
      <c r="I89" s="32" t="s">
        <v>22</v>
      </c>
      <c r="J89" s="79" t="str">
        <f>IF(J12="","",J12)</f>
        <v>18. 12. 2025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Sportovní zařízení města Tachov p.o.</v>
      </c>
      <c r="G91" s="40"/>
      <c r="H91" s="40"/>
      <c r="I91" s="32" t="s">
        <v>30</v>
      </c>
      <c r="J91" s="36" t="str">
        <f>E21</f>
        <v>ing.Pavel Kodýtek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Sadílek Ladislav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101</v>
      </c>
      <c r="D94" s="176"/>
      <c r="E94" s="176"/>
      <c r="F94" s="176"/>
      <c r="G94" s="176"/>
      <c r="H94" s="176"/>
      <c r="I94" s="176"/>
      <c r="J94" s="177" t="s">
        <v>102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103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104</v>
      </c>
    </row>
    <row r="97" s="9" customFormat="1" ht="24.96" customHeight="1">
      <c r="A97" s="9"/>
      <c r="B97" s="179"/>
      <c r="C97" s="180"/>
      <c r="D97" s="181" t="s">
        <v>1074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9"/>
      <c r="C98" s="230"/>
      <c r="D98" s="231" t="s">
        <v>1075</v>
      </c>
      <c r="E98" s="232"/>
      <c r="F98" s="232"/>
      <c r="G98" s="232"/>
      <c r="H98" s="232"/>
      <c r="I98" s="232"/>
      <c r="J98" s="233">
        <f>J122</f>
        <v>0</v>
      </c>
      <c r="K98" s="230"/>
      <c r="L98" s="234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29"/>
      <c r="C99" s="230"/>
      <c r="D99" s="231" t="s">
        <v>1076</v>
      </c>
      <c r="E99" s="232"/>
      <c r="F99" s="232"/>
      <c r="G99" s="232"/>
      <c r="H99" s="232"/>
      <c r="I99" s="232"/>
      <c r="J99" s="233">
        <f>J124</f>
        <v>0</v>
      </c>
      <c r="K99" s="230"/>
      <c r="L99" s="234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29"/>
      <c r="C100" s="230"/>
      <c r="D100" s="231" t="s">
        <v>1077</v>
      </c>
      <c r="E100" s="232"/>
      <c r="F100" s="232"/>
      <c r="G100" s="232"/>
      <c r="H100" s="232"/>
      <c r="I100" s="232"/>
      <c r="J100" s="233">
        <f>J126</f>
        <v>0</v>
      </c>
      <c r="K100" s="230"/>
      <c r="L100" s="234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108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Stavební úpravy šaten, hokejový stadion, Tachov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98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SO 04 - Vedlejší rozpočtové náklady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Tachov</v>
      </c>
      <c r="G114" s="40"/>
      <c r="H114" s="40"/>
      <c r="I114" s="32" t="s">
        <v>22</v>
      </c>
      <c r="J114" s="79" t="str">
        <f>IF(J12="","",J12)</f>
        <v>18. 12. 2025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Sportovní zařízení města Tachov p.o.</v>
      </c>
      <c r="G116" s="40"/>
      <c r="H116" s="40"/>
      <c r="I116" s="32" t="s">
        <v>30</v>
      </c>
      <c r="J116" s="36" t="str">
        <f>E21</f>
        <v>ing.Pavel Kodýtek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Sadílek Ladislav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0" customFormat="1" ht="29.28" customHeight="1">
      <c r="A119" s="185"/>
      <c r="B119" s="186"/>
      <c r="C119" s="187" t="s">
        <v>109</v>
      </c>
      <c r="D119" s="188" t="s">
        <v>62</v>
      </c>
      <c r="E119" s="188" t="s">
        <v>58</v>
      </c>
      <c r="F119" s="188" t="s">
        <v>59</v>
      </c>
      <c r="G119" s="188" t="s">
        <v>110</v>
      </c>
      <c r="H119" s="188" t="s">
        <v>111</v>
      </c>
      <c r="I119" s="188" t="s">
        <v>112</v>
      </c>
      <c r="J119" s="188" t="s">
        <v>102</v>
      </c>
      <c r="K119" s="189" t="s">
        <v>113</v>
      </c>
      <c r="L119" s="190"/>
      <c r="M119" s="100" t="s">
        <v>1</v>
      </c>
      <c r="N119" s="101" t="s">
        <v>41</v>
      </c>
      <c r="O119" s="101" t="s">
        <v>114</v>
      </c>
      <c r="P119" s="101" t="s">
        <v>115</v>
      </c>
      <c r="Q119" s="101" t="s">
        <v>116</v>
      </c>
      <c r="R119" s="101" t="s">
        <v>117</v>
      </c>
      <c r="S119" s="101" t="s">
        <v>118</v>
      </c>
      <c r="T119" s="102" t="s">
        <v>119</v>
      </c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</row>
    <row r="120" s="2" customFormat="1" ht="22.8" customHeight="1">
      <c r="A120" s="38"/>
      <c r="B120" s="39"/>
      <c r="C120" s="107" t="s">
        <v>120</v>
      </c>
      <c r="D120" s="40"/>
      <c r="E120" s="40"/>
      <c r="F120" s="40"/>
      <c r="G120" s="40"/>
      <c r="H120" s="40"/>
      <c r="I120" s="40"/>
      <c r="J120" s="191">
        <f>BK120</f>
        <v>0</v>
      </c>
      <c r="K120" s="40"/>
      <c r="L120" s="44"/>
      <c r="M120" s="103"/>
      <c r="N120" s="192"/>
      <c r="O120" s="104"/>
      <c r="P120" s="193">
        <f>P121</f>
        <v>0</v>
      </c>
      <c r="Q120" s="104"/>
      <c r="R120" s="193">
        <f>R121</f>
        <v>0</v>
      </c>
      <c r="S120" s="104"/>
      <c r="T120" s="194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76</v>
      </c>
      <c r="AU120" s="17" t="s">
        <v>104</v>
      </c>
      <c r="BK120" s="195">
        <f>BK121</f>
        <v>0</v>
      </c>
    </row>
    <row r="121" s="11" customFormat="1" ht="25.92" customHeight="1">
      <c r="A121" s="11"/>
      <c r="B121" s="196"/>
      <c r="C121" s="197"/>
      <c r="D121" s="198" t="s">
        <v>76</v>
      </c>
      <c r="E121" s="199" t="s">
        <v>1078</v>
      </c>
      <c r="F121" s="199" t="s">
        <v>95</v>
      </c>
      <c r="G121" s="197"/>
      <c r="H121" s="197"/>
      <c r="I121" s="200"/>
      <c r="J121" s="201">
        <f>BK121</f>
        <v>0</v>
      </c>
      <c r="K121" s="197"/>
      <c r="L121" s="202"/>
      <c r="M121" s="203"/>
      <c r="N121" s="204"/>
      <c r="O121" s="204"/>
      <c r="P121" s="205">
        <f>P122+P124+P126</f>
        <v>0</v>
      </c>
      <c r="Q121" s="204"/>
      <c r="R121" s="205">
        <f>R122+R124+R126</f>
        <v>0</v>
      </c>
      <c r="S121" s="204"/>
      <c r="T121" s="206">
        <f>T122+T124+T126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7" t="s">
        <v>139</v>
      </c>
      <c r="AT121" s="208" t="s">
        <v>76</v>
      </c>
      <c r="AU121" s="208" t="s">
        <v>77</v>
      </c>
      <c r="AY121" s="207" t="s">
        <v>123</v>
      </c>
      <c r="BK121" s="209">
        <f>BK122+BK124+BK126</f>
        <v>0</v>
      </c>
    </row>
    <row r="122" s="11" customFormat="1" ht="22.8" customHeight="1">
      <c r="A122" s="11"/>
      <c r="B122" s="196"/>
      <c r="C122" s="197"/>
      <c r="D122" s="198" t="s">
        <v>76</v>
      </c>
      <c r="E122" s="235" t="s">
        <v>1079</v>
      </c>
      <c r="F122" s="235" t="s">
        <v>1080</v>
      </c>
      <c r="G122" s="197"/>
      <c r="H122" s="197"/>
      <c r="I122" s="200"/>
      <c r="J122" s="236">
        <f>BK122</f>
        <v>0</v>
      </c>
      <c r="K122" s="197"/>
      <c r="L122" s="202"/>
      <c r="M122" s="203"/>
      <c r="N122" s="204"/>
      <c r="O122" s="204"/>
      <c r="P122" s="205">
        <f>P123</f>
        <v>0</v>
      </c>
      <c r="Q122" s="204"/>
      <c r="R122" s="205">
        <f>R123</f>
        <v>0</v>
      </c>
      <c r="S122" s="204"/>
      <c r="T122" s="206">
        <f>T123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7" t="s">
        <v>139</v>
      </c>
      <c r="AT122" s="208" t="s">
        <v>76</v>
      </c>
      <c r="AU122" s="208" t="s">
        <v>85</v>
      </c>
      <c r="AY122" s="207" t="s">
        <v>123</v>
      </c>
      <c r="BK122" s="209">
        <f>BK123</f>
        <v>0</v>
      </c>
    </row>
    <row r="123" s="2" customFormat="1" ht="16.5" customHeight="1">
      <c r="A123" s="38"/>
      <c r="B123" s="39"/>
      <c r="C123" s="210" t="s">
        <v>85</v>
      </c>
      <c r="D123" s="210" t="s">
        <v>124</v>
      </c>
      <c r="E123" s="211" t="s">
        <v>1081</v>
      </c>
      <c r="F123" s="212" t="s">
        <v>1082</v>
      </c>
      <c r="G123" s="213" t="s">
        <v>1083</v>
      </c>
      <c r="H123" s="214">
        <v>1</v>
      </c>
      <c r="I123" s="215"/>
      <c r="J123" s="216">
        <f>ROUND(I123*H123,2)</f>
        <v>0</v>
      </c>
      <c r="K123" s="212" t="s">
        <v>219</v>
      </c>
      <c r="L123" s="44"/>
      <c r="M123" s="217" t="s">
        <v>1</v>
      </c>
      <c r="N123" s="218" t="s">
        <v>42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1084</v>
      </c>
      <c r="AT123" s="221" t="s">
        <v>124</v>
      </c>
      <c r="AU123" s="221" t="s">
        <v>87</v>
      </c>
      <c r="AY123" s="17" t="s">
        <v>123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85</v>
      </c>
      <c r="BK123" s="222">
        <f>ROUND(I123*H123,2)</f>
        <v>0</v>
      </c>
      <c r="BL123" s="17" t="s">
        <v>1084</v>
      </c>
      <c r="BM123" s="221" t="s">
        <v>1085</v>
      </c>
    </row>
    <row r="124" s="11" customFormat="1" ht="22.8" customHeight="1">
      <c r="A124" s="11"/>
      <c r="B124" s="196"/>
      <c r="C124" s="197"/>
      <c r="D124" s="198" t="s">
        <v>76</v>
      </c>
      <c r="E124" s="235" t="s">
        <v>1086</v>
      </c>
      <c r="F124" s="235" t="s">
        <v>1087</v>
      </c>
      <c r="G124" s="197"/>
      <c r="H124" s="197"/>
      <c r="I124" s="200"/>
      <c r="J124" s="236">
        <f>BK124</f>
        <v>0</v>
      </c>
      <c r="K124" s="197"/>
      <c r="L124" s="202"/>
      <c r="M124" s="203"/>
      <c r="N124" s="204"/>
      <c r="O124" s="204"/>
      <c r="P124" s="205">
        <f>P125</f>
        <v>0</v>
      </c>
      <c r="Q124" s="204"/>
      <c r="R124" s="205">
        <f>R125</f>
        <v>0</v>
      </c>
      <c r="S124" s="204"/>
      <c r="T124" s="206">
        <f>T125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07" t="s">
        <v>139</v>
      </c>
      <c r="AT124" s="208" t="s">
        <v>76</v>
      </c>
      <c r="AU124" s="208" t="s">
        <v>85</v>
      </c>
      <c r="AY124" s="207" t="s">
        <v>123</v>
      </c>
      <c r="BK124" s="209">
        <f>BK125</f>
        <v>0</v>
      </c>
    </row>
    <row r="125" s="2" customFormat="1" ht="16.5" customHeight="1">
      <c r="A125" s="38"/>
      <c r="B125" s="39"/>
      <c r="C125" s="210" t="s">
        <v>87</v>
      </c>
      <c r="D125" s="210" t="s">
        <v>124</v>
      </c>
      <c r="E125" s="211" t="s">
        <v>1088</v>
      </c>
      <c r="F125" s="212" t="s">
        <v>1087</v>
      </c>
      <c r="G125" s="213" t="s">
        <v>1083</v>
      </c>
      <c r="H125" s="214">
        <v>1</v>
      </c>
      <c r="I125" s="215"/>
      <c r="J125" s="216">
        <f>ROUND(I125*H125,2)</f>
        <v>0</v>
      </c>
      <c r="K125" s="212" t="s">
        <v>219</v>
      </c>
      <c r="L125" s="44"/>
      <c r="M125" s="217" t="s">
        <v>1</v>
      </c>
      <c r="N125" s="218" t="s">
        <v>42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1084</v>
      </c>
      <c r="AT125" s="221" t="s">
        <v>124</v>
      </c>
      <c r="AU125" s="221" t="s">
        <v>87</v>
      </c>
      <c r="AY125" s="17" t="s">
        <v>123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85</v>
      </c>
      <c r="BK125" s="222">
        <f>ROUND(I125*H125,2)</f>
        <v>0</v>
      </c>
      <c r="BL125" s="17" t="s">
        <v>1084</v>
      </c>
      <c r="BM125" s="221" t="s">
        <v>1089</v>
      </c>
    </row>
    <row r="126" s="11" customFormat="1" ht="22.8" customHeight="1">
      <c r="A126" s="11"/>
      <c r="B126" s="196"/>
      <c r="C126" s="197"/>
      <c r="D126" s="198" t="s">
        <v>76</v>
      </c>
      <c r="E126" s="235" t="s">
        <v>1090</v>
      </c>
      <c r="F126" s="235" t="s">
        <v>1091</v>
      </c>
      <c r="G126" s="197"/>
      <c r="H126" s="197"/>
      <c r="I126" s="200"/>
      <c r="J126" s="236">
        <f>BK126</f>
        <v>0</v>
      </c>
      <c r="K126" s="197"/>
      <c r="L126" s="202"/>
      <c r="M126" s="203"/>
      <c r="N126" s="204"/>
      <c r="O126" s="204"/>
      <c r="P126" s="205">
        <f>SUM(P127:P128)</f>
        <v>0</v>
      </c>
      <c r="Q126" s="204"/>
      <c r="R126" s="205">
        <f>SUM(R127:R128)</f>
        <v>0</v>
      </c>
      <c r="S126" s="204"/>
      <c r="T126" s="206">
        <f>SUM(T127:T128)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07" t="s">
        <v>139</v>
      </c>
      <c r="AT126" s="208" t="s">
        <v>76</v>
      </c>
      <c r="AU126" s="208" t="s">
        <v>85</v>
      </c>
      <c r="AY126" s="207" t="s">
        <v>123</v>
      </c>
      <c r="BK126" s="209">
        <f>SUM(BK127:BK128)</f>
        <v>0</v>
      </c>
    </row>
    <row r="127" s="2" customFormat="1" ht="16.5" customHeight="1">
      <c r="A127" s="38"/>
      <c r="B127" s="39"/>
      <c r="C127" s="210" t="s">
        <v>132</v>
      </c>
      <c r="D127" s="210" t="s">
        <v>124</v>
      </c>
      <c r="E127" s="211" t="s">
        <v>1092</v>
      </c>
      <c r="F127" s="212" t="s">
        <v>1093</v>
      </c>
      <c r="G127" s="213" t="s">
        <v>1083</v>
      </c>
      <c r="H127" s="214">
        <v>1</v>
      </c>
      <c r="I127" s="215"/>
      <c r="J127" s="216">
        <f>ROUND(I127*H127,2)</f>
        <v>0</v>
      </c>
      <c r="K127" s="212" t="s">
        <v>219</v>
      </c>
      <c r="L127" s="44"/>
      <c r="M127" s="217" t="s">
        <v>1</v>
      </c>
      <c r="N127" s="218" t="s">
        <v>42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1084</v>
      </c>
      <c r="AT127" s="221" t="s">
        <v>124</v>
      </c>
      <c r="AU127" s="221" t="s">
        <v>87</v>
      </c>
      <c r="AY127" s="17" t="s">
        <v>123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85</v>
      </c>
      <c r="BK127" s="222">
        <f>ROUND(I127*H127,2)</f>
        <v>0</v>
      </c>
      <c r="BL127" s="17" t="s">
        <v>1084</v>
      </c>
      <c r="BM127" s="221" t="s">
        <v>1094</v>
      </c>
    </row>
    <row r="128" s="2" customFormat="1" ht="16.5" customHeight="1">
      <c r="A128" s="38"/>
      <c r="B128" s="39"/>
      <c r="C128" s="210" t="s">
        <v>128</v>
      </c>
      <c r="D128" s="210" t="s">
        <v>124</v>
      </c>
      <c r="E128" s="211" t="s">
        <v>1095</v>
      </c>
      <c r="F128" s="212" t="s">
        <v>1096</v>
      </c>
      <c r="G128" s="213" t="s">
        <v>1083</v>
      </c>
      <c r="H128" s="214">
        <v>1</v>
      </c>
      <c r="I128" s="215"/>
      <c r="J128" s="216">
        <f>ROUND(I128*H128,2)</f>
        <v>0</v>
      </c>
      <c r="K128" s="212" t="s">
        <v>219</v>
      </c>
      <c r="L128" s="44"/>
      <c r="M128" s="224" t="s">
        <v>1</v>
      </c>
      <c r="N128" s="225" t="s">
        <v>42</v>
      </c>
      <c r="O128" s="226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1084</v>
      </c>
      <c r="AT128" s="221" t="s">
        <v>124</v>
      </c>
      <c r="AU128" s="221" t="s">
        <v>87</v>
      </c>
      <c r="AY128" s="17" t="s">
        <v>123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85</v>
      </c>
      <c r="BK128" s="222">
        <f>ROUND(I128*H128,2)</f>
        <v>0</v>
      </c>
      <c r="BL128" s="17" t="s">
        <v>1084</v>
      </c>
      <c r="BM128" s="221" t="s">
        <v>1097</v>
      </c>
    </row>
    <row r="129" s="2" customFormat="1" ht="6.96" customHeight="1">
      <c r="A129" s="38"/>
      <c r="B129" s="66"/>
      <c r="C129" s="67"/>
      <c r="D129" s="67"/>
      <c r="E129" s="67"/>
      <c r="F129" s="67"/>
      <c r="G129" s="67"/>
      <c r="H129" s="67"/>
      <c r="I129" s="67"/>
      <c r="J129" s="67"/>
      <c r="K129" s="67"/>
      <c r="L129" s="44"/>
      <c r="M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</sheetData>
  <sheetProtection sheet="1" autoFilter="0" formatColumns="0" formatRows="0" objects="1" scenarios="1" spinCount="100000" saltValue="hl7nFe4dWFMszWqjmBbGBRUQKN2V0deyNNJhjkZeA1Xc68lGgXBGBXeixtFQu4JI+g0FGMsnkm4rP1VtMJYXeA==" hashValue="CushDZHpfk2FjYW2BatBKGTuLrKWjVV2a7+HjXs0lROhnAKO8BUfTQXOz4eTKR3zX5GY0jnUd2GtMhMbJyBPAA==" algorithmName="SHA-512" password="CC35"/>
  <autoFilter ref="C119:K12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ACERNBLS\LSada</dc:creator>
  <cp:lastModifiedBy>ACERNBLS\LSada</cp:lastModifiedBy>
  <dcterms:created xsi:type="dcterms:W3CDTF">2025-12-30T15:06:55Z</dcterms:created>
  <dcterms:modified xsi:type="dcterms:W3CDTF">2025-12-30T15:07:00Z</dcterms:modified>
</cp:coreProperties>
</file>